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-sou\OneDrive\デスクトップ\"/>
    </mc:Choice>
  </mc:AlternateContent>
  <xr:revisionPtr revIDLastSave="0" documentId="8_{8EB78AB0-E678-4AB4-BFA6-DF17C2C35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計画" sheetId="3" r:id="rId1"/>
  </sheets>
  <definedNames>
    <definedName name="_xlnm.Print_Area" localSheetId="0">予算計画!$A$1:$I$165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D27" i="3"/>
  <c r="D26" i="3"/>
  <c r="D25" i="3"/>
  <c r="C27" i="3"/>
  <c r="C26" i="3"/>
  <c r="C25" i="3"/>
  <c r="D21" i="3"/>
  <c r="D20" i="3"/>
  <c r="C21" i="3"/>
  <c r="C20" i="3"/>
  <c r="C75" i="3"/>
  <c r="H107" i="3" l="1"/>
  <c r="G107" i="3"/>
  <c r="G119" i="3"/>
  <c r="C19" i="3"/>
  <c r="C17" i="3"/>
  <c r="C16" i="3"/>
  <c r="C14" i="3"/>
  <c r="C13" i="3"/>
  <c r="C12" i="3"/>
  <c r="C11" i="3"/>
  <c r="C9" i="3"/>
  <c r="C37" i="3"/>
  <c r="C24" i="3" l="1"/>
  <c r="C29" i="3" s="1"/>
  <c r="C18" i="3"/>
  <c r="I107" i="3"/>
  <c r="C10" i="3"/>
  <c r="C15" i="3" s="1"/>
  <c r="C30" i="3" l="1"/>
  <c r="C32" i="3" s="1"/>
  <c r="D31" i="3" s="1"/>
  <c r="C66" i="3"/>
  <c r="I154" i="3"/>
  <c r="I153" i="3"/>
  <c r="I152" i="3"/>
  <c r="I151" i="3"/>
  <c r="I149" i="3"/>
  <c r="I148" i="3"/>
  <c r="I146" i="3"/>
  <c r="I145" i="3"/>
  <c r="I144" i="3"/>
  <c r="I142" i="3"/>
  <c r="I141" i="3"/>
  <c r="I140" i="3"/>
  <c r="I139" i="3"/>
  <c r="I137" i="3"/>
  <c r="E154" i="3"/>
  <c r="E153" i="3"/>
  <c r="E152" i="3"/>
  <c r="E151" i="3"/>
  <c r="E149" i="3"/>
  <c r="E148" i="3"/>
  <c r="E146" i="3"/>
  <c r="E145" i="3"/>
  <c r="E144" i="3"/>
  <c r="E142" i="3"/>
  <c r="E141" i="3"/>
  <c r="E140" i="3"/>
  <c r="E139" i="3"/>
  <c r="E137" i="3"/>
  <c r="I122" i="3"/>
  <c r="I121" i="3"/>
  <c r="I120" i="3"/>
  <c r="I118" i="3"/>
  <c r="I117" i="3"/>
  <c r="I114" i="3"/>
  <c r="I113" i="3"/>
  <c r="I111" i="3"/>
  <c r="I110" i="3"/>
  <c r="I109" i="3"/>
  <c r="I108" i="3"/>
  <c r="I106" i="3"/>
  <c r="E122" i="3"/>
  <c r="E121" i="3"/>
  <c r="E120" i="3"/>
  <c r="E118" i="3"/>
  <c r="E117" i="3"/>
  <c r="E114" i="3"/>
  <c r="E113" i="3"/>
  <c r="E111" i="3"/>
  <c r="E110" i="3"/>
  <c r="E109" i="3"/>
  <c r="E108" i="3"/>
  <c r="E106" i="3"/>
  <c r="E84" i="3"/>
  <c r="E83" i="3"/>
  <c r="E82" i="3"/>
  <c r="E81" i="3"/>
  <c r="E79" i="3"/>
  <c r="E78" i="3"/>
  <c r="E77" i="3"/>
  <c r="E76" i="3"/>
  <c r="E73" i="3"/>
  <c r="E72" i="3"/>
  <c r="E70" i="3"/>
  <c r="E69" i="3"/>
  <c r="E68" i="3"/>
  <c r="E67" i="3"/>
  <c r="D17" i="3"/>
  <c r="D16" i="3"/>
  <c r="D14" i="3"/>
  <c r="D13" i="3"/>
  <c r="D12" i="3"/>
  <c r="D11" i="3"/>
  <c r="D9" i="3"/>
  <c r="E20" i="3" l="1"/>
  <c r="E25" i="3"/>
  <c r="E16" i="3"/>
  <c r="E23" i="3"/>
  <c r="E21" i="3"/>
  <c r="E28" i="3"/>
  <c r="E27" i="3"/>
  <c r="E17" i="3"/>
  <c r="E13" i="3"/>
  <c r="E14" i="3"/>
  <c r="D10" i="3"/>
  <c r="D15" i="3" s="1"/>
  <c r="E12" i="3"/>
  <c r="D24" i="3"/>
  <c r="E26" i="3"/>
  <c r="D19" i="3"/>
  <c r="D18" i="3"/>
  <c r="E11" i="3"/>
  <c r="E9" i="3"/>
  <c r="E19" i="3" l="1"/>
  <c r="D29" i="3"/>
  <c r="D30" i="3" s="1"/>
  <c r="E10" i="3"/>
  <c r="E15" i="3"/>
  <c r="E24" i="3"/>
  <c r="E18" i="3"/>
  <c r="D32" i="3" l="1"/>
  <c r="C34" i="3" s="1"/>
  <c r="E29" i="3"/>
  <c r="E30" i="3"/>
  <c r="D107" i="3" l="1"/>
  <c r="D66" i="3"/>
  <c r="E66" i="3" s="1"/>
  <c r="H119" i="3" l="1"/>
  <c r="H147" i="3" l="1"/>
  <c r="D147" i="3"/>
  <c r="D116" i="3"/>
  <c r="C150" i="3" l="1"/>
  <c r="I119" i="3"/>
  <c r="H138" i="3"/>
  <c r="D119" i="3"/>
  <c r="G138" i="3" l="1"/>
  <c r="I138" i="3" s="1"/>
  <c r="D138" i="3"/>
  <c r="C138" i="3"/>
  <c r="E138" i="3" l="1"/>
  <c r="H143" i="3"/>
  <c r="G147" i="3"/>
  <c r="I147" i="3" s="1"/>
  <c r="C147" i="3"/>
  <c r="E147" i="3" s="1"/>
  <c r="H116" i="3"/>
  <c r="G116" i="3"/>
  <c r="G123" i="3" s="1"/>
  <c r="D123" i="3"/>
  <c r="C116" i="3"/>
  <c r="E116" i="3" s="1"/>
  <c r="D80" i="3"/>
  <c r="C80" i="3"/>
  <c r="C119" i="3"/>
  <c r="E119" i="3" s="1"/>
  <c r="D75" i="3"/>
  <c r="H150" i="3"/>
  <c r="D150" i="3"/>
  <c r="E150" i="3" s="1"/>
  <c r="D143" i="3"/>
  <c r="H115" i="3"/>
  <c r="D115" i="3"/>
  <c r="D112" i="3"/>
  <c r="D74" i="3"/>
  <c r="D71" i="3"/>
  <c r="D124" i="3" l="1"/>
  <c r="I116" i="3"/>
  <c r="E80" i="3"/>
  <c r="E75" i="3"/>
  <c r="H112" i="3"/>
  <c r="C123" i="3"/>
  <c r="E123" i="3" s="1"/>
  <c r="D85" i="3"/>
  <c r="D86" i="3" s="1"/>
  <c r="D155" i="3"/>
  <c r="H155" i="3"/>
  <c r="H156" i="3" s="1"/>
  <c r="H123" i="3"/>
  <c r="I123" i="3" s="1"/>
  <c r="G150" i="3"/>
  <c r="I150" i="3" s="1"/>
  <c r="C107" i="3"/>
  <c r="E107" i="3" s="1"/>
  <c r="C155" i="3"/>
  <c r="G115" i="3"/>
  <c r="I115" i="3" s="1"/>
  <c r="C85" i="3"/>
  <c r="C115" i="3"/>
  <c r="E115" i="3" s="1"/>
  <c r="C74" i="3"/>
  <c r="E74" i="3" s="1"/>
  <c r="E155" i="3" l="1"/>
  <c r="G112" i="3"/>
  <c r="I112" i="3" s="1"/>
  <c r="H124" i="3"/>
  <c r="E85" i="3"/>
  <c r="G155" i="3"/>
  <c r="I155" i="3" s="1"/>
  <c r="D156" i="3"/>
  <c r="C112" i="3"/>
  <c r="E112" i="3" s="1"/>
  <c r="C71" i="3"/>
  <c r="G143" i="3"/>
  <c r="I143" i="3" s="1"/>
  <c r="C143" i="3"/>
  <c r="E143" i="3" s="1"/>
  <c r="G124" i="3" l="1"/>
  <c r="G126" i="3" s="1"/>
  <c r="C86" i="3"/>
  <c r="E71" i="3"/>
  <c r="C156" i="3"/>
  <c r="C124" i="3"/>
  <c r="G156" i="3"/>
  <c r="I125" i="3" l="1"/>
  <c r="H125" i="3"/>
  <c r="I124" i="3"/>
  <c r="H126" i="3"/>
  <c r="E124" i="3"/>
  <c r="C126" i="3"/>
  <c r="D125" i="3" s="1"/>
  <c r="E156" i="3"/>
  <c r="C158" i="3"/>
  <c r="D157" i="3" s="1"/>
  <c r="E86" i="3"/>
  <c r="C88" i="3"/>
  <c r="D87" i="3" s="1"/>
  <c r="I156" i="3"/>
  <c r="G158" i="3"/>
  <c r="H157" i="3" s="1"/>
  <c r="I126" i="3" l="1"/>
  <c r="G131" i="3"/>
  <c r="E157" i="3"/>
  <c r="D158" i="3"/>
  <c r="E125" i="3"/>
  <c r="D126" i="3"/>
  <c r="E87" i="3"/>
  <c r="D88" i="3"/>
  <c r="I157" i="3"/>
  <c r="H158" i="3"/>
  <c r="E126" i="3" l="1"/>
  <c r="C131" i="3"/>
  <c r="E158" i="3"/>
  <c r="C163" i="3"/>
  <c r="E88" i="3"/>
  <c r="C96" i="3"/>
  <c r="I158" i="3"/>
  <c r="G163" i="3"/>
  <c r="E31" i="3"/>
  <c r="E32" i="3"/>
</calcChain>
</file>

<file path=xl/sharedStrings.xml><?xml version="1.0" encoding="utf-8"?>
<sst xmlns="http://schemas.openxmlformats.org/spreadsheetml/2006/main" count="169" uniqueCount="75">
  <si>
    <t>（補正後）②</t>
  </si>
  <si>
    <t>事業活動収入　計</t>
  </si>
  <si>
    <t>事業活動支出　計</t>
  </si>
  <si>
    <t>人件費支出</t>
  </si>
  <si>
    <t>事業費支出</t>
  </si>
  <si>
    <t>事務費支出</t>
  </si>
  <si>
    <t>その他支出</t>
  </si>
  <si>
    <t>事業活動収支差額</t>
  </si>
  <si>
    <t>施設整備等収入　計</t>
  </si>
  <si>
    <t>施設整備等支出　計</t>
  </si>
  <si>
    <t>施設整備等収支差額</t>
  </si>
  <si>
    <t>その他の活動収入</t>
  </si>
  <si>
    <t>サービス区分間繰入金収入</t>
  </si>
  <si>
    <t>その他の活動支出　計</t>
  </si>
  <si>
    <t>積立資産支出</t>
  </si>
  <si>
    <t>拠点区分間繰入金支出</t>
  </si>
  <si>
    <t>その他活動による収支差額</t>
  </si>
  <si>
    <t>当期資金収支差額合計</t>
  </si>
  <si>
    <t>前期末支払資金残高</t>
  </si>
  <si>
    <t>当期末支払資金残高</t>
  </si>
  <si>
    <t>特別養護老人ホームさの</t>
  </si>
  <si>
    <t>谷中デイサービスセンター</t>
    <rPh sb="0" eb="2">
      <t>ヤナカ</t>
    </rPh>
    <phoneticPr fontId="1"/>
  </si>
  <si>
    <t>さの居宅介護支援事業</t>
  </si>
  <si>
    <t>主な指標値・目標値</t>
  </si>
  <si>
    <t>　　　　</t>
    <phoneticPr fontId="1"/>
  </si>
  <si>
    <t>千円</t>
    <rPh sb="0" eb="2">
      <t>センエン</t>
    </rPh>
    <phoneticPr fontId="1"/>
  </si>
  <si>
    <t>拠点総計</t>
    <phoneticPr fontId="1"/>
  </si>
  <si>
    <t>さのデイサービスセンター</t>
  </si>
  <si>
    <t>・</t>
    <phoneticPr fontId="1"/>
  </si>
  <si>
    <t>・谷中デイサービス</t>
    <phoneticPr fontId="1"/>
  </si>
  <si>
    <t>・さの地域包括支援センター</t>
    <phoneticPr fontId="1"/>
  </si>
  <si>
    <t>積立資産取崩収入</t>
    <rPh sb="0" eb="2">
      <t>ツミタテ</t>
    </rPh>
    <rPh sb="2" eb="4">
      <t>シサン</t>
    </rPh>
    <rPh sb="4" eb="6">
      <t>トリクズ</t>
    </rPh>
    <rPh sb="6" eb="8">
      <t>シュウニュウ</t>
    </rPh>
    <phoneticPr fontId="1"/>
  </si>
  <si>
    <t>サービス区分間繰入金支出</t>
    <rPh sb="10" eb="12">
      <t>シシュツ</t>
    </rPh>
    <phoneticPr fontId="1"/>
  </si>
  <si>
    <t>内　施設整備等積立資産</t>
    <rPh sb="0" eb="1">
      <t>ウチ</t>
    </rPh>
    <rPh sb="2" eb="4">
      <t>シセツ</t>
    </rPh>
    <rPh sb="4" eb="7">
      <t>セイビトウ</t>
    </rPh>
    <rPh sb="7" eb="9">
      <t>ツミタテ</t>
    </rPh>
    <rPh sb="9" eb="11">
      <t>シサン</t>
    </rPh>
    <phoneticPr fontId="1"/>
  </si>
  <si>
    <t>　　人件費積立資産</t>
    <rPh sb="2" eb="5">
      <t>ジンケンヒ</t>
    </rPh>
    <rPh sb="5" eb="7">
      <t>ツミタテ</t>
    </rPh>
    <rPh sb="7" eb="9">
      <t>シサン</t>
    </rPh>
    <phoneticPr fontId="1"/>
  </si>
  <si>
    <t>○</t>
    <phoneticPr fontId="1"/>
  </si>
  <si>
    <t>特別養護老人ホームさの</t>
    <rPh sb="0" eb="2">
      <t>トクベツ</t>
    </rPh>
    <rPh sb="2" eb="4">
      <t>ヨウゴ</t>
    </rPh>
    <rPh sb="4" eb="6">
      <t>ロウジン</t>
    </rPh>
    <phoneticPr fontId="1"/>
  </si>
  <si>
    <t>さのデイサービスセンター</t>
    <phoneticPr fontId="1"/>
  </si>
  <si>
    <t>さの居宅介護支援事業所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</si>
  <si>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地域包括支援センターさの</t>
    <rPh sb="0" eb="2">
      <t>チイキ</t>
    </rPh>
    <rPh sb="2" eb="4">
      <t>ホウカツ</t>
    </rPh>
    <rPh sb="4" eb="6">
      <t>シエン</t>
    </rPh>
    <phoneticPr fontId="1"/>
  </si>
  <si>
    <t>・新会計基準に沿って、各サービス区分ごとの資金収支予算を集計したうえで、</t>
    <rPh sb="1" eb="2">
      <t>シン</t>
    </rPh>
    <rPh sb="2" eb="4">
      <t>カイケイ</t>
    </rPh>
    <rPh sb="4" eb="6">
      <t>キジュン</t>
    </rPh>
    <rPh sb="7" eb="8">
      <t>ソ</t>
    </rPh>
    <rPh sb="11" eb="12">
      <t>カク</t>
    </rPh>
    <rPh sb="16" eb="18">
      <t>クブン</t>
    </rPh>
    <rPh sb="21" eb="23">
      <t>シキン</t>
    </rPh>
    <rPh sb="23" eb="25">
      <t>シュウシ</t>
    </rPh>
    <rPh sb="25" eb="27">
      <t>ヨサン</t>
    </rPh>
    <rPh sb="28" eb="30">
      <t>シュウケイ</t>
    </rPh>
    <phoneticPr fontId="1"/>
  </si>
  <si>
    <t>事業費支出</t>
    <phoneticPr fontId="1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</si>
  <si>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1"/>
  </si>
  <si>
    <t>拠点区分間繰入金支出</t>
    <phoneticPr fontId="1"/>
  </si>
  <si>
    <t>目標稼働率</t>
    <rPh sb="0" eb="2">
      <t>モクヒョウ</t>
    </rPh>
    <rPh sb="2" eb="4">
      <t>カドウ</t>
    </rPh>
    <rPh sb="4" eb="5">
      <t>リツ</t>
    </rPh>
    <phoneticPr fontId="1"/>
  </si>
  <si>
    <t>年度末積立資産残高見込</t>
    <rPh sb="0" eb="2">
      <t>ネンド</t>
    </rPh>
    <rPh sb="2" eb="3">
      <t>マツ</t>
    </rPh>
    <rPh sb="3" eb="5">
      <t>ツミタテ</t>
    </rPh>
    <rPh sb="5" eb="7">
      <t>シサン</t>
    </rPh>
    <rPh sb="7" eb="9">
      <t>ザンダカ</t>
    </rPh>
    <rPh sb="9" eb="11">
      <t>ミコ</t>
    </rPh>
    <phoneticPr fontId="1"/>
  </si>
  <si>
    <t>施設整備等積立資産取崩収入</t>
    <rPh sb="0" eb="2">
      <t>シセツ</t>
    </rPh>
    <rPh sb="2" eb="4">
      <t>セイビ</t>
    </rPh>
    <rPh sb="4" eb="5">
      <t>トウ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1"/>
  </si>
  <si>
    <t>・さの拠点におけるサービス区分は以下のとおり</t>
    <rPh sb="3" eb="5">
      <t>キョテン</t>
    </rPh>
    <rPh sb="13" eb="15">
      <t>クブン</t>
    </rPh>
    <rPh sb="16" eb="18">
      <t>イカ</t>
    </rPh>
    <phoneticPr fontId="1"/>
  </si>
  <si>
    <t>増　減</t>
    <rPh sb="0" eb="1">
      <t>ゾウ</t>
    </rPh>
    <rPh sb="2" eb="3">
      <t>ゲン</t>
    </rPh>
    <phoneticPr fontId="1"/>
  </si>
  <si>
    <t>1千2百万円 　(人件費積立金)</t>
    <rPh sb="1" eb="2">
      <t>セン</t>
    </rPh>
    <rPh sb="3" eb="4">
      <t>ヒャク</t>
    </rPh>
    <rPh sb="5" eb="6">
      <t>エン</t>
    </rPh>
    <rPh sb="9" eb="12">
      <t>ジンケンヒ</t>
    </rPh>
    <rPh sb="12" eb="14">
      <t>ツミタテ</t>
    </rPh>
    <rPh sb="14" eb="15">
      <t>キン</t>
    </rPh>
    <phoneticPr fontId="1"/>
  </si>
  <si>
    <t>居宅介護支援　人件費積立金　5百万円　　施設整備等積立金　1百万円</t>
    <rPh sb="7" eb="10">
      <t>ジンケンヒ</t>
    </rPh>
    <rPh sb="10" eb="12">
      <t>ツミタテ</t>
    </rPh>
    <rPh sb="12" eb="13">
      <t>キン</t>
    </rPh>
    <rPh sb="15" eb="16">
      <t>ヒャク</t>
    </rPh>
    <rPh sb="17" eb="18">
      <t>エン</t>
    </rPh>
    <rPh sb="30" eb="31">
      <t>ヒャク</t>
    </rPh>
    <phoneticPr fontId="1"/>
  </si>
  <si>
    <t>地域包括支援　人件費積立金　１千万円　　施設整備等積立金　1百万円</t>
    <rPh sb="4" eb="6">
      <t>シエン</t>
    </rPh>
    <rPh sb="7" eb="10">
      <t>ジンケンヒ</t>
    </rPh>
    <rPh sb="10" eb="12">
      <t>ツミタテ</t>
    </rPh>
    <rPh sb="12" eb="13">
      <t>キン</t>
    </rPh>
    <rPh sb="15" eb="16">
      <t>セン</t>
    </rPh>
    <phoneticPr fontId="1"/>
  </si>
  <si>
    <t>その他の活動による支出</t>
    <rPh sb="2" eb="3">
      <t>タ</t>
    </rPh>
    <rPh sb="4" eb="6">
      <t>カツドウ</t>
    </rPh>
    <rPh sb="9" eb="11">
      <t>シシュツ</t>
    </rPh>
    <phoneticPr fontId="1"/>
  </si>
  <si>
    <t>2024年度末積立金残高見込</t>
    <rPh sb="4" eb="6">
      <t>ネンド</t>
    </rPh>
    <rPh sb="6" eb="7">
      <t>マツ</t>
    </rPh>
    <rPh sb="7" eb="9">
      <t>ツミタテ</t>
    </rPh>
    <rPh sb="9" eb="10">
      <t>キン</t>
    </rPh>
    <rPh sb="10" eb="12">
      <t>ザンダカ</t>
    </rPh>
    <rPh sb="12" eb="14">
      <t>ミコ</t>
    </rPh>
    <phoneticPr fontId="1"/>
  </si>
  <si>
    <t>2024年度末支払資金残高見込</t>
    <rPh sb="4" eb="6">
      <t>ネンド</t>
    </rPh>
    <rPh sb="7" eb="9">
      <t>シハライ</t>
    </rPh>
    <rPh sb="9" eb="11">
      <t>シキン</t>
    </rPh>
    <rPh sb="11" eb="13">
      <t>ザンダカ</t>
    </rPh>
    <rPh sb="13" eb="15">
      <t>ミコ</t>
    </rPh>
    <phoneticPr fontId="1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</si>
  <si>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1"/>
  </si>
  <si>
    <t>目標稼働率　96.5%　</t>
    <phoneticPr fontId="1"/>
  </si>
  <si>
    <t>5千百万円 　(施設整備等積立金)</t>
    <rPh sb="1" eb="2">
      <t>セン</t>
    </rPh>
    <rPh sb="2" eb="3">
      <t>ヒャク</t>
    </rPh>
    <rPh sb="4" eb="5">
      <t>エン</t>
    </rPh>
    <rPh sb="8" eb="10">
      <t>シセツ</t>
    </rPh>
    <rPh sb="10" eb="12">
      <t>セイビ</t>
    </rPh>
    <rPh sb="12" eb="13">
      <t>トウ</t>
    </rPh>
    <rPh sb="13" eb="15">
      <t>ツミタテ</t>
    </rPh>
    <rPh sb="15" eb="16">
      <t>キン</t>
    </rPh>
    <phoneticPr fontId="1"/>
  </si>
  <si>
    <t>予算積算稼働率　96％　（内特養96％・ショート100％）</t>
    <phoneticPr fontId="1"/>
  </si>
  <si>
    <t>さの一般　77％　さの認知デイ　89%　　谷中デイ　70％　</t>
    <phoneticPr fontId="1"/>
  </si>
  <si>
    <t>2千2百万円 　(人件費積立金)</t>
    <rPh sb="1" eb="2">
      <t>セン</t>
    </rPh>
    <rPh sb="3" eb="4">
      <t>ヒャク</t>
    </rPh>
    <rPh sb="5" eb="6">
      <t>エン</t>
    </rPh>
    <rPh sb="9" eb="12">
      <t>ジンケンヒ</t>
    </rPh>
    <rPh sb="12" eb="14">
      <t>ツミタテ</t>
    </rPh>
    <rPh sb="14" eb="15">
      <t>キン</t>
    </rPh>
    <phoneticPr fontId="1"/>
  </si>
  <si>
    <t>1千6百万円 　(施設整備等積立金)</t>
    <rPh sb="1" eb="2">
      <t>セン</t>
    </rPh>
    <rPh sb="3" eb="4">
      <t>ヒャク</t>
    </rPh>
    <rPh sb="5" eb="6">
      <t>エン</t>
    </rPh>
    <rPh sb="9" eb="11">
      <t>シセツ</t>
    </rPh>
    <rPh sb="11" eb="13">
      <t>セイビ</t>
    </rPh>
    <rPh sb="13" eb="14">
      <t>トウ</t>
    </rPh>
    <rPh sb="14" eb="16">
      <t>ツミタテ</t>
    </rPh>
    <rPh sb="16" eb="17">
      <t>キン</t>
    </rPh>
    <phoneticPr fontId="1"/>
  </si>
  <si>
    <t>退職給付引当金資産取崩収入</t>
    <rPh sb="0" eb="2">
      <t>タイショク</t>
    </rPh>
    <rPh sb="2" eb="4">
      <t>キュウフ</t>
    </rPh>
    <rPh sb="4" eb="6">
      <t>ヒキアテ</t>
    </rPh>
    <rPh sb="6" eb="7">
      <t>キン</t>
    </rPh>
    <rPh sb="7" eb="13">
      <t>シサントリクズシシュウニュウ</t>
    </rPh>
    <phoneticPr fontId="1"/>
  </si>
  <si>
    <t>居宅介護支援　ケアプラン作成数　月180件（一人36件）で積算</t>
    <rPh sb="0" eb="2">
      <t>キョタク</t>
    </rPh>
    <rPh sb="2" eb="4">
      <t>カイゴ</t>
    </rPh>
    <rPh sb="4" eb="6">
      <t>シエン</t>
    </rPh>
    <rPh sb="29" eb="31">
      <t>セキサン</t>
    </rPh>
    <phoneticPr fontId="1"/>
  </si>
  <si>
    <t>2024年度期末支払資金残高</t>
    <rPh sb="4" eb="6">
      <t>ネンド</t>
    </rPh>
    <rPh sb="6" eb="8">
      <t>キマツ</t>
    </rPh>
    <rPh sb="8" eb="10">
      <t>シハライ</t>
    </rPh>
    <rPh sb="10" eb="12">
      <t>シキン</t>
    </rPh>
    <rPh sb="12" eb="14">
      <t>ザンダカ</t>
    </rPh>
    <phoneticPr fontId="1"/>
  </si>
  <si>
    <t>拠点区分間繰入金収入</t>
    <rPh sb="0" eb="10">
      <t>キョテンクブンカンクリイレキンシュウニュウ</t>
    </rPh>
    <phoneticPr fontId="1"/>
  </si>
  <si>
    <t>　サービス区分間取引は内部消去している。</t>
    <rPh sb="11" eb="13">
      <t>ナイブ</t>
    </rPh>
    <rPh sb="13" eb="15">
      <t>ショウキョ</t>
    </rPh>
    <phoneticPr fontId="1"/>
  </si>
  <si>
    <t>１　さの拠点区分当初予算概要</t>
    <rPh sb="8" eb="12">
      <t>トウショヨサン</t>
    </rPh>
    <rPh sb="12" eb="14">
      <t>ガイヨウ</t>
    </rPh>
    <phoneticPr fontId="1"/>
  </si>
  <si>
    <t>2023年度
予算</t>
    <rPh sb="7" eb="9">
      <t>ヨサン</t>
    </rPh>
    <phoneticPr fontId="1"/>
  </si>
  <si>
    <t>2024年度
予算</t>
    <rPh sb="7" eb="9">
      <t>ヨサン</t>
    </rPh>
    <phoneticPr fontId="1"/>
  </si>
  <si>
    <t>（単位：円）</t>
    <rPh sb="1" eb="3">
      <t>タンイ</t>
    </rPh>
    <rPh sb="4" eb="5">
      <t>エン</t>
    </rPh>
    <phoneticPr fontId="1"/>
  </si>
  <si>
    <t>　さの拠点区分予算注記事項等</t>
    <rPh sb="3" eb="5">
      <t>キョテン</t>
    </rPh>
    <rPh sb="9" eb="11">
      <t>チュウキ</t>
    </rPh>
    <rPh sb="11" eb="13">
      <t>ジコウ</t>
    </rPh>
    <rPh sb="13" eb="14">
      <t>トウ</t>
    </rPh>
    <phoneticPr fontId="1"/>
  </si>
  <si>
    <t>２　サービス区分当初予算概要</t>
    <rPh sb="8" eb="12">
      <t>トウショヨサン</t>
    </rPh>
    <rPh sb="12" eb="14">
      <t>ガイヨウ</t>
    </rPh>
    <phoneticPr fontId="1"/>
  </si>
  <si>
    <t>2023年度
予算</t>
    <phoneticPr fontId="1"/>
  </si>
  <si>
    <t>２０２４年度　統括事業所さの予算計画</t>
    <rPh sb="7" eb="12">
      <t>トウカツジギョウショ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</si>
</sst>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&quot;#,##0"/>
    <numFmt numFmtId="177" formatCode="_-* #,##0.00_-;\-* #,##0.00_-;_-* &quot;-&quot;??_-;_-@_-"/>
    <numFmt numFmtId="178" formatCode="#,##0;&quot;△ &quot;#,##0"/>
    <numFmt numFmtId="179" formatCode="&quot;年&quot;&quot;間&quot;&quot;事&quot;&quot;業&quot;&quot;活&quot;&quot;動&quot;&quot;支&quot;&quot;出&quot;&quot;の&quot;&quot;約&quot;0.00&quot;カ&quot;&quot;月&quot;&quot;分&quot;"/>
    <numFmt numFmtId="180" formatCode="&quot;さ&quot;&quot;の&quot;&quot;デ&quot;&quot;イ&quot;&quot;年&quot;&quot;間&quot;&quot;事&quot;&quot;業&quot;&quot;活&quot;&quot;動&quot;&quot;支&quot;&quot;出&quot;&quot;の&quot;&quot;約&quot;0.00&quot;カ&quot;&quot;月&quot;&quot;分&quot;"/>
    <numFmt numFmtId="181" formatCode="&quot;谷&quot;&quot;中&quot;&quot;デ&quot;&quot;イ&quot;&quot;約&quot;0.00&quot;カ&quot;&quot;月&quot;&quot;分&quot;"/>
    <numFmt numFmtId="182" formatCode="&quot;居&quot;&quot;宅&quot;&quot;年&quot;&quot;間&quot;&quot;事&quot;&quot;業&quot;&quot;活&quot;&quot;動&quot;&quot;支&quot;&quot;出&quot;&quot;の&quot;&quot;約&quot;0.00&quot;カ&quot;&quot;月&quot;&quot;分&quot;"/>
    <numFmt numFmtId="183" formatCode="&quot;包&quot;&quot;括&quot;&quot;約&quot;0.00&quot;カ&quot;&quot;月&quot;&quot;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3" fontId="5" fillId="0" borderId="0" xfId="0" applyNumberFormat="1" applyFont="1">
      <alignment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8" fontId="5" fillId="0" borderId="38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left" vertical="center"/>
    </xf>
    <xf numFmtId="178" fontId="5" fillId="0" borderId="41" xfId="0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left" vertical="center"/>
    </xf>
    <xf numFmtId="178" fontId="5" fillId="0" borderId="42" xfId="1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8" fillId="0" borderId="35" xfId="0" applyNumberFormat="1" applyFont="1" applyBorder="1" applyAlignment="1">
      <alignment horizontal="right" vertical="center"/>
    </xf>
    <xf numFmtId="178" fontId="8" fillId="0" borderId="37" xfId="0" applyNumberFormat="1" applyFont="1" applyBorder="1" applyAlignment="1">
      <alignment horizontal="right" vertical="center"/>
    </xf>
    <xf numFmtId="38" fontId="5" fillId="0" borderId="0" xfId="1" applyFont="1">
      <alignment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18" xfId="1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left" vertical="center"/>
    </xf>
    <xf numFmtId="178" fontId="5" fillId="0" borderId="40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78" fontId="5" fillId="0" borderId="21" xfId="1" applyNumberFormat="1" applyFont="1" applyBorder="1" applyAlignment="1">
      <alignment horizontal="right" vertical="center"/>
    </xf>
    <xf numFmtId="178" fontId="5" fillId="0" borderId="58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178" fontId="8" fillId="0" borderId="50" xfId="0" applyNumberFormat="1" applyFont="1" applyBorder="1" applyAlignment="1">
      <alignment horizontal="right" vertical="center"/>
    </xf>
    <xf numFmtId="178" fontId="8" fillId="0" borderId="51" xfId="0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176" fontId="5" fillId="0" borderId="0" xfId="0" applyNumberFormat="1" applyFo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178" fontId="5" fillId="0" borderId="10" xfId="1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61" xfId="0" applyNumberFormat="1" applyFont="1" applyBorder="1" applyAlignment="1">
      <alignment horizontal="right" vertical="center"/>
    </xf>
    <xf numFmtId="178" fontId="5" fillId="0" borderId="62" xfId="0" applyNumberFormat="1" applyFont="1" applyBorder="1" applyAlignment="1">
      <alignment horizontal="right" vertical="center"/>
    </xf>
    <xf numFmtId="178" fontId="5" fillId="0" borderId="63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178" fontId="5" fillId="0" borderId="6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8" fillId="0" borderId="47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53" xfId="0" applyNumberFormat="1" applyFont="1" applyBorder="1" applyAlignment="1">
      <alignment horizontal="right" vertical="center"/>
    </xf>
    <xf numFmtId="178" fontId="8" fillId="0" borderId="55" xfId="0" applyNumberFormat="1" applyFont="1" applyBorder="1" applyAlignment="1">
      <alignment horizontal="right" vertical="center"/>
    </xf>
    <xf numFmtId="178" fontId="8" fillId="0" borderId="36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8" fontId="5" fillId="0" borderId="5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lef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43" xfId="1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8" fontId="5" fillId="0" borderId="43" xfId="0" applyNumberFormat="1" applyFont="1" applyBorder="1" applyAlignment="1">
      <alignment horizontal="right" vertical="center"/>
    </xf>
    <xf numFmtId="178" fontId="8" fillId="0" borderId="56" xfId="0" applyNumberFormat="1" applyFont="1" applyBorder="1" applyAlignment="1">
      <alignment horizontal="right" vertical="center"/>
    </xf>
    <xf numFmtId="178" fontId="5" fillId="0" borderId="57" xfId="0" applyNumberFormat="1" applyFont="1" applyBorder="1" applyAlignment="1">
      <alignment horizontal="right" vertical="center"/>
    </xf>
    <xf numFmtId="178" fontId="5" fillId="0" borderId="17" xfId="1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182" fontId="5" fillId="0" borderId="0" xfId="0" applyNumberFormat="1" applyFont="1" applyAlignment="1">
      <alignment horizontal="left" vertical="center" shrinkToFit="1"/>
    </xf>
    <xf numFmtId="183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181" fontId="5" fillId="0" borderId="0" xfId="0" applyNumberFormat="1" applyFont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180" fontId="5" fillId="0" borderId="0" xfId="0" applyNumberFormat="1" applyFont="1" applyAlignment="1">
      <alignment horizontal="left" vertical="center" shrinkToFit="1"/>
    </xf>
    <xf numFmtId="0" fontId="6" fillId="0" borderId="0" xfId="0" applyFo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5"/>
  <sheetViews>
    <sheetView tabSelected="1" view="pageBreakPreview" zoomScale="112" zoomScaleNormal="112" zoomScaleSheetLayoutView="112" workbookViewId="0">
      <selection activeCell="A3" sqref="A3"/>
    </sheetView>
  </sheetViews>
  <sheetFormatPr defaultRowHeight="12.75" x14ac:dyDescent="0.15"/>
  <cols>
    <col min="1" max="1" width="2.625" style="2" customWidth="1"/>
    <col min="2" max="2" width="24.375" style="2" customWidth="1"/>
    <col min="3" max="3" width="11.875" style="2" bestFit="1" customWidth="1"/>
    <col min="4" max="4" width="10.625" style="2" bestFit="1" customWidth="1"/>
    <col min="5" max="5" width="12.375" style="2" customWidth="1"/>
    <col min="6" max="6" width="1.25" style="2" customWidth="1"/>
    <col min="7" max="8" width="9.625" style="2" bestFit="1" customWidth="1"/>
    <col min="9" max="9" width="8.5" style="2" bestFit="1" customWidth="1"/>
    <col min="10" max="16384" width="9" style="2"/>
  </cols>
  <sheetData>
    <row r="1" spans="1:9" ht="21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4" customHeight="1" x14ac:dyDescent="0.15">
      <c r="A2" s="111" t="s">
        <v>74</v>
      </c>
      <c r="B2" s="111"/>
      <c r="C2" s="111"/>
      <c r="D2" s="111"/>
      <c r="E2" s="1"/>
      <c r="F2" s="1"/>
      <c r="G2" s="1"/>
      <c r="H2" s="1"/>
      <c r="I2" s="1"/>
    </row>
    <row r="3" spans="1:9" ht="13.5" customHeight="1" x14ac:dyDescent="0.15">
      <c r="A3" s="77"/>
      <c r="B3" s="1"/>
      <c r="C3" s="1"/>
      <c r="D3" s="1"/>
      <c r="E3" s="1"/>
      <c r="F3" s="1"/>
      <c r="G3" s="1"/>
      <c r="H3" s="1"/>
      <c r="I3" s="1"/>
    </row>
    <row r="4" spans="1:9" ht="24" customHeight="1" x14ac:dyDescent="0.15">
      <c r="A4" s="76" t="s">
        <v>67</v>
      </c>
      <c r="B4" s="1"/>
      <c r="C4" s="1"/>
      <c r="D4" s="1"/>
      <c r="E4" s="1"/>
      <c r="F4" s="1"/>
      <c r="G4" s="1"/>
      <c r="H4" s="1"/>
      <c r="I4" s="1"/>
    </row>
    <row r="5" spans="1:9" ht="22.5" customHeight="1" x14ac:dyDescent="0.15">
      <c r="A5" s="78"/>
      <c r="B5" s="79"/>
      <c r="C5" s="1"/>
      <c r="D5" s="3"/>
      <c r="E5" s="1"/>
      <c r="F5" s="1"/>
      <c r="G5" s="1"/>
      <c r="H5" s="1"/>
      <c r="I5" s="1"/>
    </row>
    <row r="6" spans="1:9" ht="13.5" thickBot="1" x14ac:dyDescent="0.2">
      <c r="A6" s="1"/>
      <c r="B6" s="1"/>
      <c r="C6" s="1"/>
      <c r="D6" s="1"/>
      <c r="E6" s="40" t="s">
        <v>70</v>
      </c>
      <c r="F6" s="1"/>
      <c r="G6" s="1"/>
      <c r="H6" s="1"/>
      <c r="I6" s="1"/>
    </row>
    <row r="7" spans="1:9" ht="13.5" customHeight="1" x14ac:dyDescent="0.15">
      <c r="A7" s="85" t="s">
        <v>26</v>
      </c>
      <c r="B7" s="86"/>
      <c r="C7" s="103" t="s">
        <v>68</v>
      </c>
      <c r="D7" s="103" t="s">
        <v>69</v>
      </c>
      <c r="E7" s="105" t="s">
        <v>48</v>
      </c>
      <c r="F7" s="1"/>
      <c r="G7" s="1"/>
      <c r="H7" s="1"/>
      <c r="I7" s="1"/>
    </row>
    <row r="8" spans="1:9" ht="14.25" customHeight="1" thickBot="1" x14ac:dyDescent="0.2">
      <c r="A8" s="87"/>
      <c r="B8" s="88"/>
      <c r="C8" s="104" t="s">
        <v>0</v>
      </c>
      <c r="D8" s="104" t="s">
        <v>0</v>
      </c>
      <c r="E8" s="106"/>
      <c r="F8" s="1"/>
      <c r="G8" s="1"/>
      <c r="H8" s="1"/>
      <c r="I8" s="1"/>
    </row>
    <row r="9" spans="1:9" ht="13.5" thickBot="1" x14ac:dyDescent="0.2">
      <c r="A9" s="92" t="s">
        <v>1</v>
      </c>
      <c r="B9" s="93"/>
      <c r="C9" s="4">
        <f>+C65+C106+G106+C137+G137</f>
        <v>832750</v>
      </c>
      <c r="D9" s="4">
        <f>+D65+D106+H106+D137+H137</f>
        <v>834195</v>
      </c>
      <c r="E9" s="5">
        <f t="shared" ref="E9:E32" si="0">D9-C9</f>
        <v>1445</v>
      </c>
      <c r="F9" s="1"/>
      <c r="G9" s="1"/>
      <c r="H9" s="1"/>
      <c r="I9" s="1"/>
    </row>
    <row r="10" spans="1:9" x14ac:dyDescent="0.15">
      <c r="A10" s="96" t="s">
        <v>2</v>
      </c>
      <c r="B10" s="97"/>
      <c r="C10" s="6">
        <f>SUM(C11:C14)</f>
        <v>837903</v>
      </c>
      <c r="D10" s="6">
        <f>SUM(D11:D14)</f>
        <v>805814</v>
      </c>
      <c r="E10" s="7">
        <f t="shared" si="0"/>
        <v>-32089</v>
      </c>
      <c r="F10" s="1"/>
      <c r="G10" s="1"/>
      <c r="H10" s="1"/>
      <c r="I10" s="1"/>
    </row>
    <row r="11" spans="1:9" x14ac:dyDescent="0.15">
      <c r="A11" s="8"/>
      <c r="B11" s="9" t="s">
        <v>3</v>
      </c>
      <c r="C11" s="10">
        <f t="shared" ref="C11:D14" si="1">+C67+C108+G108+C139+G139</f>
        <v>594897</v>
      </c>
      <c r="D11" s="10">
        <f t="shared" si="1"/>
        <v>581162</v>
      </c>
      <c r="E11" s="11">
        <f t="shared" si="0"/>
        <v>-13735</v>
      </c>
      <c r="F11" s="1"/>
      <c r="G11" s="1"/>
      <c r="H11" s="1"/>
      <c r="I11" s="1"/>
    </row>
    <row r="12" spans="1:9" x14ac:dyDescent="0.15">
      <c r="A12" s="8"/>
      <c r="B12" s="12" t="s">
        <v>4</v>
      </c>
      <c r="C12" s="10">
        <f t="shared" si="1"/>
        <v>110173</v>
      </c>
      <c r="D12" s="10">
        <f t="shared" si="1"/>
        <v>105242</v>
      </c>
      <c r="E12" s="13">
        <f t="shared" si="0"/>
        <v>-4931</v>
      </c>
      <c r="F12" s="1"/>
      <c r="G12" s="1"/>
      <c r="H12" s="1"/>
      <c r="I12" s="1"/>
    </row>
    <row r="13" spans="1:9" x14ac:dyDescent="0.15">
      <c r="A13" s="8"/>
      <c r="B13" s="12" t="s">
        <v>5</v>
      </c>
      <c r="C13" s="10">
        <f t="shared" si="1"/>
        <v>130768</v>
      </c>
      <c r="D13" s="10">
        <f t="shared" si="1"/>
        <v>117485</v>
      </c>
      <c r="E13" s="13">
        <f t="shared" si="0"/>
        <v>-13283</v>
      </c>
      <c r="F13" s="1"/>
      <c r="G13" s="1"/>
      <c r="H13" s="1"/>
      <c r="I13" s="1"/>
    </row>
    <row r="14" spans="1:9" ht="13.5" thickBot="1" x14ac:dyDescent="0.2">
      <c r="A14" s="8"/>
      <c r="B14" s="14" t="s">
        <v>6</v>
      </c>
      <c r="C14" s="15">
        <f t="shared" si="1"/>
        <v>2065</v>
      </c>
      <c r="D14" s="15">
        <f t="shared" si="1"/>
        <v>1925</v>
      </c>
      <c r="E14" s="16">
        <f t="shared" si="0"/>
        <v>-140</v>
      </c>
      <c r="F14" s="1"/>
      <c r="G14" s="1"/>
      <c r="H14" s="1"/>
      <c r="I14" s="1"/>
    </row>
    <row r="15" spans="1:9" ht="13.5" thickBot="1" x14ac:dyDescent="0.2">
      <c r="A15" s="94" t="s">
        <v>7</v>
      </c>
      <c r="B15" s="95"/>
      <c r="C15" s="17">
        <f>+C9-C10</f>
        <v>-5153</v>
      </c>
      <c r="D15" s="17">
        <f>+D9-D10</f>
        <v>28381</v>
      </c>
      <c r="E15" s="18">
        <f t="shared" si="0"/>
        <v>33534</v>
      </c>
      <c r="F15" s="1"/>
      <c r="G15" s="1"/>
      <c r="H15" s="1"/>
      <c r="I15" s="1"/>
    </row>
    <row r="16" spans="1:9" ht="14.25" thickTop="1" thickBot="1" x14ac:dyDescent="0.2">
      <c r="A16" s="90" t="s">
        <v>8</v>
      </c>
      <c r="B16" s="91"/>
      <c r="C16" s="4">
        <f>+C72+C113+G113+C144+G144</f>
        <v>11433</v>
      </c>
      <c r="D16" s="4">
        <f>+D72+D113+H113+D144+H144</f>
        <v>0</v>
      </c>
      <c r="E16" s="5">
        <f t="shared" si="0"/>
        <v>-11433</v>
      </c>
      <c r="F16" s="1"/>
      <c r="G16" s="1"/>
      <c r="H16" s="1"/>
      <c r="I16" s="1"/>
    </row>
    <row r="17" spans="1:9" ht="13.5" thickBot="1" x14ac:dyDescent="0.2">
      <c r="A17" s="92" t="s">
        <v>9</v>
      </c>
      <c r="B17" s="93"/>
      <c r="C17" s="4">
        <f>+C73+C114+G114+C145+G145</f>
        <v>38679</v>
      </c>
      <c r="D17" s="4">
        <f>+D73+D114+H114+D145+H145</f>
        <v>7134</v>
      </c>
      <c r="E17" s="5">
        <f t="shared" si="0"/>
        <v>-31545</v>
      </c>
      <c r="F17" s="1"/>
      <c r="G17" s="1"/>
      <c r="H17" s="1"/>
      <c r="I17" s="1"/>
    </row>
    <row r="18" spans="1:9" ht="13.5" thickBot="1" x14ac:dyDescent="0.2">
      <c r="A18" s="94" t="s">
        <v>10</v>
      </c>
      <c r="B18" s="95"/>
      <c r="C18" s="17">
        <f>+C16-C17</f>
        <v>-27246</v>
      </c>
      <c r="D18" s="17">
        <f>+D16-D17</f>
        <v>-7134</v>
      </c>
      <c r="E18" s="18">
        <f t="shared" si="0"/>
        <v>20112</v>
      </c>
      <c r="F18" s="1"/>
      <c r="G18" s="1"/>
      <c r="H18" s="19"/>
      <c r="I18" s="1"/>
    </row>
    <row r="19" spans="1:9" ht="13.5" thickTop="1" x14ac:dyDescent="0.15">
      <c r="A19" s="96" t="s">
        <v>11</v>
      </c>
      <c r="B19" s="97"/>
      <c r="C19" s="6">
        <f>SUM(C20:C23)</f>
        <v>48015</v>
      </c>
      <c r="D19" s="6">
        <f>SUM(D20:D23)</f>
        <v>0</v>
      </c>
      <c r="E19" s="7">
        <f t="shared" si="0"/>
        <v>-48015</v>
      </c>
      <c r="F19" s="1"/>
      <c r="G19" s="1"/>
      <c r="H19" s="1"/>
      <c r="I19" s="1"/>
    </row>
    <row r="20" spans="1:9" x14ac:dyDescent="0.15">
      <c r="A20" s="8"/>
      <c r="B20" s="12" t="s">
        <v>31</v>
      </c>
      <c r="C20" s="10">
        <f>C76+C77+C117+G117+C148+G148</f>
        <v>45350</v>
      </c>
      <c r="D20" s="10">
        <f>D76+D77+D117+H117+D148+H148</f>
        <v>0</v>
      </c>
      <c r="E20" s="13">
        <f t="shared" si="0"/>
        <v>-45350</v>
      </c>
      <c r="F20" s="1"/>
      <c r="G20" s="1"/>
      <c r="H20" s="1"/>
      <c r="I20" s="1"/>
    </row>
    <row r="21" spans="1:9" x14ac:dyDescent="0.15">
      <c r="A21" s="8"/>
      <c r="B21" s="12" t="s">
        <v>65</v>
      </c>
      <c r="C21" s="10">
        <f>C78</f>
        <v>2665</v>
      </c>
      <c r="D21" s="10">
        <f>D78</f>
        <v>0</v>
      </c>
      <c r="E21" s="13">
        <f t="shared" si="0"/>
        <v>-2665</v>
      </c>
      <c r="F21" s="1"/>
      <c r="G21" s="1"/>
      <c r="H21" s="1"/>
      <c r="I21" s="1"/>
    </row>
    <row r="22" spans="1:9" x14ac:dyDescent="0.15">
      <c r="A22" s="8"/>
      <c r="B22" s="9"/>
      <c r="C22" s="10"/>
      <c r="D22" s="10"/>
      <c r="E22" s="13"/>
      <c r="F22" s="1"/>
      <c r="G22" s="1"/>
      <c r="H22" s="1"/>
      <c r="I22" s="1"/>
    </row>
    <row r="23" spans="1:9" ht="13.5" thickBot="1" x14ac:dyDescent="0.2">
      <c r="A23" s="8"/>
      <c r="B23" s="12"/>
      <c r="C23" s="10"/>
      <c r="D23" s="10"/>
      <c r="E23" s="13">
        <f t="shared" si="0"/>
        <v>0</v>
      </c>
      <c r="F23" s="1"/>
      <c r="G23" s="1"/>
      <c r="H23" s="1"/>
      <c r="I23" s="1"/>
    </row>
    <row r="24" spans="1:9" x14ac:dyDescent="0.15">
      <c r="A24" s="96" t="s">
        <v>13</v>
      </c>
      <c r="B24" s="97"/>
      <c r="C24" s="6">
        <f>SUM(C25:C28)</f>
        <v>6076</v>
      </c>
      <c r="D24" s="6">
        <f>SUM(D25:D28)</f>
        <v>5476</v>
      </c>
      <c r="E24" s="7">
        <f t="shared" si="0"/>
        <v>-600</v>
      </c>
      <c r="F24" s="1"/>
      <c r="G24" s="1"/>
      <c r="H24" s="1"/>
      <c r="I24" s="1"/>
    </row>
    <row r="25" spans="1:9" x14ac:dyDescent="0.15">
      <c r="A25" s="8"/>
      <c r="B25" s="9" t="s">
        <v>14</v>
      </c>
      <c r="C25" s="20">
        <f>C81+C120+G120+C151+G151</f>
        <v>0</v>
      </c>
      <c r="D25" s="20">
        <f>D81+D120+H120+D151+H151</f>
        <v>0</v>
      </c>
      <c r="E25" s="11">
        <f t="shared" si="0"/>
        <v>0</v>
      </c>
      <c r="F25" s="1"/>
      <c r="G25" s="1"/>
      <c r="H25" s="1"/>
      <c r="I25" s="1"/>
    </row>
    <row r="26" spans="1:9" x14ac:dyDescent="0.15">
      <c r="A26" s="8"/>
      <c r="B26" s="9" t="s">
        <v>42</v>
      </c>
      <c r="C26" s="21">
        <f>C82+C121+G121+C152+G152</f>
        <v>1476</v>
      </c>
      <c r="D26" s="21">
        <f>D82+D121+H121+D152+H152</f>
        <v>1476</v>
      </c>
      <c r="E26" s="22">
        <f t="shared" si="0"/>
        <v>0</v>
      </c>
      <c r="F26" s="1"/>
      <c r="G26" s="1"/>
      <c r="H26" s="1"/>
      <c r="I26" s="1"/>
    </row>
    <row r="27" spans="1:9" x14ac:dyDescent="0.15">
      <c r="A27" s="23"/>
      <c r="B27" s="12" t="s">
        <v>15</v>
      </c>
      <c r="C27" s="24">
        <f>C83+C153+G153</f>
        <v>4600</v>
      </c>
      <c r="D27" s="24">
        <f>D83+D153+H153</f>
        <v>4000</v>
      </c>
      <c r="E27" s="13">
        <f t="shared" si="0"/>
        <v>-600</v>
      </c>
      <c r="F27" s="1"/>
      <c r="G27" s="1"/>
      <c r="H27" s="1"/>
      <c r="I27" s="1"/>
    </row>
    <row r="28" spans="1:9" ht="13.5" thickBot="1" x14ac:dyDescent="0.2">
      <c r="A28" s="25"/>
      <c r="B28" s="14" t="s">
        <v>52</v>
      </c>
      <c r="C28" s="26">
        <v>0</v>
      </c>
      <c r="D28" s="26">
        <v>0</v>
      </c>
      <c r="E28" s="27">
        <f t="shared" si="0"/>
        <v>0</v>
      </c>
      <c r="F28" s="1"/>
      <c r="G28" s="1"/>
      <c r="H28" s="1"/>
      <c r="I28" s="1"/>
    </row>
    <row r="29" spans="1:9" ht="13.5" thickBot="1" x14ac:dyDescent="0.2">
      <c r="A29" s="28" t="s">
        <v>16</v>
      </c>
      <c r="B29" s="29"/>
      <c r="C29" s="30">
        <f>C19-C24</f>
        <v>41939</v>
      </c>
      <c r="D29" s="30">
        <f>D19-D24</f>
        <v>-5476</v>
      </c>
      <c r="E29" s="31">
        <f t="shared" si="0"/>
        <v>-47415</v>
      </c>
      <c r="F29" s="1"/>
      <c r="G29" s="1"/>
      <c r="H29" s="1"/>
      <c r="I29" s="1"/>
    </row>
    <row r="30" spans="1:9" ht="14.25" thickTop="1" thickBot="1" x14ac:dyDescent="0.2">
      <c r="A30" s="32" t="s">
        <v>17</v>
      </c>
      <c r="B30" s="33"/>
      <c r="C30" s="17">
        <f>C15+C18+C29</f>
        <v>9540</v>
      </c>
      <c r="D30" s="17">
        <f>D15+D18+D29</f>
        <v>15771</v>
      </c>
      <c r="E30" s="18">
        <f t="shared" si="0"/>
        <v>6231</v>
      </c>
      <c r="F30" s="1"/>
      <c r="G30" s="34"/>
      <c r="H30" s="1"/>
      <c r="I30" s="1"/>
    </row>
    <row r="31" spans="1:9" ht="14.25" thickTop="1" thickBot="1" x14ac:dyDescent="0.2">
      <c r="A31" s="35" t="s">
        <v>18</v>
      </c>
      <c r="B31" s="36"/>
      <c r="C31" s="4">
        <f>C87+C125+G125+C157+G157</f>
        <v>203992</v>
      </c>
      <c r="D31" s="4">
        <f>C32</f>
        <v>213532</v>
      </c>
      <c r="E31" s="37">
        <f t="shared" si="0"/>
        <v>9540</v>
      </c>
      <c r="F31" s="1"/>
      <c r="G31" s="1"/>
      <c r="H31" s="1"/>
      <c r="I31" s="1"/>
    </row>
    <row r="32" spans="1:9" ht="13.5" thickBot="1" x14ac:dyDescent="0.2">
      <c r="A32" s="38" t="s">
        <v>19</v>
      </c>
      <c r="B32" s="39"/>
      <c r="C32" s="4">
        <f>C30+C31</f>
        <v>213532</v>
      </c>
      <c r="D32" s="4">
        <f>D30+D31</f>
        <v>229303</v>
      </c>
      <c r="E32" s="37">
        <f t="shared" si="0"/>
        <v>15771</v>
      </c>
      <c r="F32" s="1"/>
      <c r="G32" s="1"/>
      <c r="H32" s="1"/>
      <c r="I32" s="1"/>
    </row>
    <row r="33" spans="1:9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2.75" customHeight="1" x14ac:dyDescent="0.15">
      <c r="A34" s="1"/>
      <c r="B34" s="1" t="s">
        <v>64</v>
      </c>
      <c r="C34" s="84">
        <f>(D32/(D10/12))</f>
        <v>3.4147284609103341</v>
      </c>
      <c r="D34" s="84"/>
      <c r="E34" s="84"/>
      <c r="F34" s="1"/>
      <c r="G34" s="1"/>
      <c r="H34" s="1"/>
      <c r="I34" s="1"/>
    </row>
    <row r="35" spans="1:9" ht="12.75" customHeight="1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2.75" customHeight="1" x14ac:dyDescent="0.15">
      <c r="H36" s="1"/>
      <c r="I36" s="1"/>
    </row>
    <row r="37" spans="1:9" ht="13.5" customHeight="1" x14ac:dyDescent="0.15">
      <c r="A37" s="1"/>
      <c r="B37" s="1" t="s">
        <v>45</v>
      </c>
      <c r="C37" s="19">
        <f>E38+E39+E40</f>
        <v>157000</v>
      </c>
      <c r="D37" s="1" t="s">
        <v>25</v>
      </c>
      <c r="E37" s="1"/>
      <c r="F37" s="1"/>
      <c r="G37" s="1"/>
      <c r="H37" s="1"/>
      <c r="I37" s="1"/>
    </row>
    <row r="38" spans="1:9" x14ac:dyDescent="0.15">
      <c r="A38" s="1" t="s">
        <v>24</v>
      </c>
      <c r="B38" s="1"/>
      <c r="C38" s="1" t="s">
        <v>33</v>
      </c>
      <c r="D38" s="1"/>
      <c r="E38" s="19">
        <v>105000</v>
      </c>
      <c r="F38" s="1"/>
      <c r="G38" s="1" t="s">
        <v>25</v>
      </c>
      <c r="H38" s="1"/>
      <c r="I38" s="1"/>
    </row>
    <row r="39" spans="1:9" x14ac:dyDescent="0.15">
      <c r="A39" s="1"/>
      <c r="B39" s="1"/>
      <c r="C39" s="1" t="s">
        <v>34</v>
      </c>
      <c r="D39" s="1"/>
      <c r="E39" s="19">
        <v>52000</v>
      </c>
      <c r="F39" s="1"/>
      <c r="G39" s="1" t="s">
        <v>25</v>
      </c>
      <c r="H39" s="1"/>
      <c r="I39" s="1"/>
    </row>
    <row r="40" spans="1:9" x14ac:dyDescent="0.15">
      <c r="A40" s="1"/>
      <c r="B40" s="1"/>
      <c r="C40" s="1"/>
      <c r="D40" s="1"/>
      <c r="E40" s="19"/>
      <c r="F40" s="1"/>
      <c r="G40" s="1"/>
      <c r="H40" s="1"/>
      <c r="I40" s="1"/>
    </row>
    <row r="41" spans="1:9" x14ac:dyDescent="0.15">
      <c r="A41" s="1" t="s">
        <v>71</v>
      </c>
      <c r="B41" s="80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</row>
    <row r="44" spans="1:9" x14ac:dyDescent="0.15">
      <c r="A44" s="1"/>
      <c r="B44" s="1" t="s">
        <v>66</v>
      </c>
      <c r="C44" s="1"/>
      <c r="D44" s="1"/>
      <c r="E44" s="1"/>
      <c r="F44" s="1"/>
      <c r="G44" s="1"/>
      <c r="H44" s="1"/>
      <c r="I44" s="1"/>
    </row>
    <row r="45" spans="1:9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 t="s">
        <v>47</v>
      </c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40" t="s">
        <v>35</v>
      </c>
      <c r="C47" s="1" t="s">
        <v>36</v>
      </c>
      <c r="D47" s="1"/>
      <c r="E47" s="1"/>
      <c r="F47" s="1"/>
      <c r="G47" s="1"/>
      <c r="H47" s="1"/>
      <c r="I47" s="1"/>
    </row>
    <row r="48" spans="1:9" x14ac:dyDescent="0.15">
      <c r="A48" s="1"/>
      <c r="B48" s="40" t="s">
        <v>35</v>
      </c>
      <c r="C48" s="1" t="s">
        <v>37</v>
      </c>
      <c r="D48" s="1"/>
      <c r="E48" s="1"/>
      <c r="F48" s="1"/>
      <c r="G48" s="1"/>
      <c r="H48" s="1"/>
      <c r="I48" s="1"/>
    </row>
    <row r="49" spans="1:9" x14ac:dyDescent="0.15">
      <c r="A49" s="1"/>
      <c r="B49" s="40" t="s">
        <v>35</v>
      </c>
      <c r="C49" s="1" t="s">
        <v>21</v>
      </c>
      <c r="D49" s="1"/>
      <c r="E49" s="1"/>
      <c r="F49" s="1"/>
      <c r="G49" s="1"/>
      <c r="H49" s="1"/>
      <c r="I49" s="1"/>
    </row>
    <row r="50" spans="1:9" x14ac:dyDescent="0.15">
      <c r="A50" s="1"/>
      <c r="B50" s="40" t="s">
        <v>35</v>
      </c>
      <c r="C50" s="1" t="s">
        <v>38</v>
      </c>
      <c r="D50" s="1"/>
      <c r="E50" s="1"/>
      <c r="F50" s="1"/>
      <c r="G50" s="1"/>
      <c r="H50" s="1"/>
      <c r="I50" s="1"/>
    </row>
    <row r="51" spans="1:9" x14ac:dyDescent="0.15">
      <c r="A51" s="1"/>
      <c r="B51" s="40" t="s">
        <v>35</v>
      </c>
      <c r="C51" s="1" t="s">
        <v>39</v>
      </c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ht="14.25" x14ac:dyDescent="0.15">
      <c r="A60" s="76" t="s">
        <v>72</v>
      </c>
      <c r="B60" s="80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80"/>
      <c r="C61" s="1"/>
      <c r="D61" s="1"/>
      <c r="E61" s="1"/>
      <c r="F61" s="1"/>
      <c r="G61" s="1"/>
      <c r="H61" s="1"/>
      <c r="I61" s="1"/>
    </row>
    <row r="62" spans="1:9" ht="13.5" thickBot="1" x14ac:dyDescent="0.2">
      <c r="A62" s="78" t="s">
        <v>28</v>
      </c>
      <c r="B62" s="79" t="s">
        <v>20</v>
      </c>
      <c r="C62" s="1"/>
      <c r="D62" s="1"/>
      <c r="E62" s="1"/>
      <c r="F62" s="1"/>
      <c r="G62" s="1"/>
      <c r="H62" s="1"/>
      <c r="I62" s="1"/>
    </row>
    <row r="63" spans="1:9" x14ac:dyDescent="0.15">
      <c r="A63" s="85"/>
      <c r="B63" s="86"/>
      <c r="C63" s="101" t="s">
        <v>73</v>
      </c>
      <c r="D63" s="103" t="s">
        <v>69</v>
      </c>
      <c r="E63" s="105" t="s">
        <v>48</v>
      </c>
      <c r="F63" s="1"/>
      <c r="G63" s="1"/>
      <c r="H63" s="1"/>
      <c r="I63" s="1"/>
    </row>
    <row r="64" spans="1:9" ht="12.75" customHeight="1" thickBot="1" x14ac:dyDescent="0.2">
      <c r="A64" s="87"/>
      <c r="B64" s="88"/>
      <c r="C64" s="102"/>
      <c r="D64" s="104" t="s">
        <v>0</v>
      </c>
      <c r="E64" s="106"/>
      <c r="F64" s="1"/>
      <c r="G64" s="1"/>
      <c r="H64" s="1"/>
      <c r="I64" s="1"/>
    </row>
    <row r="65" spans="1:9" ht="13.5" customHeight="1" thickBot="1" x14ac:dyDescent="0.2">
      <c r="A65" s="92" t="s">
        <v>1</v>
      </c>
      <c r="B65" s="93"/>
      <c r="C65" s="4">
        <v>520799</v>
      </c>
      <c r="D65" s="4">
        <v>516877</v>
      </c>
      <c r="E65" s="5"/>
      <c r="F65" s="1"/>
      <c r="G65" s="1"/>
      <c r="H65" s="1"/>
      <c r="I65" s="1"/>
    </row>
    <row r="66" spans="1:9" x14ac:dyDescent="0.15">
      <c r="A66" s="96" t="s">
        <v>2</v>
      </c>
      <c r="B66" s="97"/>
      <c r="C66" s="6">
        <f>SUM(C67:C70)</f>
        <v>539603</v>
      </c>
      <c r="D66" s="6">
        <f>SUM(D67:D70)</f>
        <v>506877</v>
      </c>
      <c r="E66" s="7">
        <f t="shared" ref="E66:E88" si="2">D66-C66</f>
        <v>-32726</v>
      </c>
      <c r="F66" s="1"/>
      <c r="G66" s="1"/>
      <c r="H66" s="1"/>
      <c r="I66" s="1"/>
    </row>
    <row r="67" spans="1:9" x14ac:dyDescent="0.15">
      <c r="A67" s="8"/>
      <c r="B67" s="9" t="s">
        <v>3</v>
      </c>
      <c r="C67" s="20">
        <v>361654</v>
      </c>
      <c r="D67" s="20">
        <v>353902</v>
      </c>
      <c r="E67" s="11">
        <f t="shared" si="2"/>
        <v>-7752</v>
      </c>
      <c r="F67" s="1"/>
      <c r="G67" s="1"/>
      <c r="H67" s="1"/>
      <c r="I67" s="1"/>
    </row>
    <row r="68" spans="1:9" x14ac:dyDescent="0.15">
      <c r="A68" s="8"/>
      <c r="B68" s="12" t="s">
        <v>4</v>
      </c>
      <c r="C68" s="10">
        <v>86088</v>
      </c>
      <c r="D68" s="10">
        <v>82982</v>
      </c>
      <c r="E68" s="13">
        <f t="shared" si="2"/>
        <v>-3106</v>
      </c>
      <c r="F68" s="1"/>
      <c r="G68" s="1"/>
      <c r="H68" s="1"/>
      <c r="I68" s="1"/>
    </row>
    <row r="69" spans="1:9" x14ac:dyDescent="0.15">
      <c r="A69" s="8"/>
      <c r="B69" s="12" t="s">
        <v>5</v>
      </c>
      <c r="C69" s="10">
        <v>89986</v>
      </c>
      <c r="D69" s="10">
        <v>68118</v>
      </c>
      <c r="E69" s="13">
        <f t="shared" si="2"/>
        <v>-21868</v>
      </c>
      <c r="F69" s="1"/>
      <c r="G69" s="1"/>
      <c r="H69" s="1"/>
      <c r="I69" s="1"/>
    </row>
    <row r="70" spans="1:9" ht="13.5" thickBot="1" x14ac:dyDescent="0.2">
      <c r="A70" s="8"/>
      <c r="B70" s="14" t="s">
        <v>6</v>
      </c>
      <c r="C70" s="15">
        <v>1875</v>
      </c>
      <c r="D70" s="15">
        <v>1875</v>
      </c>
      <c r="E70" s="16">
        <f t="shared" si="2"/>
        <v>0</v>
      </c>
      <c r="F70" s="1"/>
      <c r="G70" s="1"/>
      <c r="H70" s="1"/>
      <c r="I70" s="1"/>
    </row>
    <row r="71" spans="1:9" ht="13.5" thickBot="1" x14ac:dyDescent="0.2">
      <c r="A71" s="94" t="s">
        <v>7</v>
      </c>
      <c r="B71" s="95"/>
      <c r="C71" s="17">
        <f>+C65-C66</f>
        <v>-18804</v>
      </c>
      <c r="D71" s="17">
        <f>+D65-D66</f>
        <v>10000</v>
      </c>
      <c r="E71" s="18">
        <f t="shared" si="2"/>
        <v>28804</v>
      </c>
      <c r="F71" s="1"/>
      <c r="G71" s="1"/>
      <c r="H71" s="1"/>
      <c r="I71" s="1"/>
    </row>
    <row r="72" spans="1:9" ht="14.25" thickTop="1" thickBot="1" x14ac:dyDescent="0.2">
      <c r="A72" s="90" t="s">
        <v>8</v>
      </c>
      <c r="B72" s="91"/>
      <c r="C72" s="4">
        <v>11433</v>
      </c>
      <c r="D72" s="4">
        <v>0</v>
      </c>
      <c r="E72" s="5">
        <f t="shared" si="2"/>
        <v>-11433</v>
      </c>
      <c r="F72" s="1"/>
      <c r="G72" s="1"/>
      <c r="H72" s="1"/>
      <c r="I72" s="1"/>
    </row>
    <row r="73" spans="1:9" ht="13.5" thickBot="1" x14ac:dyDescent="0.2">
      <c r="A73" s="92" t="s">
        <v>9</v>
      </c>
      <c r="B73" s="93"/>
      <c r="C73" s="4">
        <v>37274</v>
      </c>
      <c r="D73" s="4">
        <v>5729</v>
      </c>
      <c r="E73" s="5">
        <f t="shared" si="2"/>
        <v>-31545</v>
      </c>
      <c r="F73" s="1"/>
      <c r="G73" s="1"/>
      <c r="H73" s="1"/>
      <c r="I73" s="1"/>
    </row>
    <row r="74" spans="1:9" ht="13.5" thickBot="1" x14ac:dyDescent="0.2">
      <c r="A74" s="94" t="s">
        <v>10</v>
      </c>
      <c r="B74" s="95"/>
      <c r="C74" s="17">
        <f>+C72-C73</f>
        <v>-25841</v>
      </c>
      <c r="D74" s="17">
        <f>+D72-D73</f>
        <v>-5729</v>
      </c>
      <c r="E74" s="18">
        <f t="shared" si="2"/>
        <v>20112</v>
      </c>
      <c r="F74" s="1"/>
      <c r="G74" s="1"/>
      <c r="H74" s="1"/>
      <c r="I74" s="1"/>
    </row>
    <row r="75" spans="1:9" ht="13.5" thickTop="1" x14ac:dyDescent="0.15">
      <c r="A75" s="96" t="s">
        <v>11</v>
      </c>
      <c r="B75" s="97"/>
      <c r="C75" s="6">
        <f>SUM(C76:C79)</f>
        <v>48015</v>
      </c>
      <c r="D75" s="6">
        <f>SUM(D76:D79)</f>
        <v>0</v>
      </c>
      <c r="E75" s="7">
        <f t="shared" si="2"/>
        <v>-48015</v>
      </c>
      <c r="F75" s="1"/>
      <c r="G75" s="1"/>
      <c r="H75" s="1"/>
      <c r="I75" s="1"/>
    </row>
    <row r="76" spans="1:9" x14ac:dyDescent="0.15">
      <c r="A76" s="8"/>
      <c r="B76" s="12" t="s">
        <v>31</v>
      </c>
      <c r="C76" s="10">
        <v>2350</v>
      </c>
      <c r="D76" s="10">
        <v>0</v>
      </c>
      <c r="E76" s="13">
        <f t="shared" si="2"/>
        <v>-2350</v>
      </c>
      <c r="F76" s="1"/>
      <c r="G76" s="1"/>
      <c r="H76" s="1"/>
      <c r="I76" s="1"/>
    </row>
    <row r="77" spans="1:9" x14ac:dyDescent="0.15">
      <c r="A77" s="8"/>
      <c r="B77" s="12" t="s">
        <v>46</v>
      </c>
      <c r="C77" s="10">
        <v>43000</v>
      </c>
      <c r="D77" s="10">
        <v>0</v>
      </c>
      <c r="E77" s="13">
        <f t="shared" si="2"/>
        <v>-43000</v>
      </c>
      <c r="F77" s="1"/>
      <c r="G77" s="1"/>
      <c r="H77" s="1"/>
      <c r="I77" s="1"/>
    </row>
    <row r="78" spans="1:9" x14ac:dyDescent="0.15">
      <c r="A78" s="8"/>
      <c r="B78" s="9" t="s">
        <v>55</v>
      </c>
      <c r="C78" s="20">
        <v>2665</v>
      </c>
      <c r="D78" s="20">
        <v>0</v>
      </c>
      <c r="E78" s="11">
        <f t="shared" si="2"/>
        <v>-2665</v>
      </c>
      <c r="F78" s="1"/>
      <c r="G78" s="1"/>
      <c r="H78" s="1"/>
      <c r="I78" s="1"/>
    </row>
    <row r="79" spans="1:9" ht="13.5" thickBot="1" x14ac:dyDescent="0.2">
      <c r="A79" s="8"/>
      <c r="B79" s="9" t="s">
        <v>12</v>
      </c>
      <c r="C79" s="20">
        <v>0</v>
      </c>
      <c r="D79" s="20">
        <v>0</v>
      </c>
      <c r="E79" s="11">
        <f t="shared" si="2"/>
        <v>0</v>
      </c>
      <c r="F79" s="1"/>
      <c r="G79" s="1"/>
      <c r="H79" s="1"/>
      <c r="I79" s="1"/>
    </row>
    <row r="80" spans="1:9" x14ac:dyDescent="0.15">
      <c r="A80" s="96" t="s">
        <v>13</v>
      </c>
      <c r="B80" s="97"/>
      <c r="C80" s="6">
        <f>SUM(C81:C84)</f>
        <v>1495</v>
      </c>
      <c r="D80" s="6">
        <f>SUM(D81:D84)</f>
        <v>895</v>
      </c>
      <c r="E80" s="7">
        <f t="shared" si="2"/>
        <v>-600</v>
      </c>
      <c r="F80" s="1"/>
      <c r="G80" s="1"/>
      <c r="H80" s="1"/>
      <c r="I80" s="1"/>
    </row>
    <row r="81" spans="1:9" x14ac:dyDescent="0.15">
      <c r="A81" s="8"/>
      <c r="B81" s="9" t="s">
        <v>14</v>
      </c>
      <c r="C81" s="20">
        <v>0</v>
      </c>
      <c r="D81" s="20">
        <v>0</v>
      </c>
      <c r="E81" s="11">
        <f t="shared" si="2"/>
        <v>0</v>
      </c>
      <c r="F81" s="1"/>
      <c r="G81" s="1"/>
      <c r="H81" s="1"/>
      <c r="I81" s="1"/>
    </row>
    <row r="82" spans="1:9" x14ac:dyDescent="0.15">
      <c r="A82" s="8"/>
      <c r="B82" s="9" t="s">
        <v>42</v>
      </c>
      <c r="C82" s="20">
        <v>895</v>
      </c>
      <c r="D82" s="20">
        <v>895</v>
      </c>
      <c r="E82" s="11">
        <f t="shared" si="2"/>
        <v>0</v>
      </c>
      <c r="F82" s="1"/>
      <c r="G82" s="1"/>
      <c r="H82" s="1"/>
      <c r="I82" s="1"/>
    </row>
    <row r="83" spans="1:9" x14ac:dyDescent="0.15">
      <c r="A83" s="8"/>
      <c r="B83" s="12" t="s">
        <v>15</v>
      </c>
      <c r="C83" s="10">
        <v>600</v>
      </c>
      <c r="D83" s="10">
        <v>0</v>
      </c>
      <c r="E83" s="13">
        <f t="shared" si="2"/>
        <v>-600</v>
      </c>
      <c r="F83" s="1"/>
      <c r="G83" s="1"/>
      <c r="H83" s="1"/>
      <c r="I83" s="1"/>
    </row>
    <row r="84" spans="1:9" ht="13.5" thickBot="1" x14ac:dyDescent="0.2">
      <c r="A84" s="8"/>
      <c r="B84" s="14" t="s">
        <v>32</v>
      </c>
      <c r="C84" s="41">
        <v>0</v>
      </c>
      <c r="D84" s="41">
        <v>0</v>
      </c>
      <c r="E84" s="16">
        <f t="shared" si="2"/>
        <v>0</v>
      </c>
      <c r="F84" s="1"/>
      <c r="G84" s="1"/>
      <c r="H84" s="1"/>
      <c r="I84" s="1"/>
    </row>
    <row r="85" spans="1:9" ht="13.5" thickBot="1" x14ac:dyDescent="0.2">
      <c r="A85" s="94" t="s">
        <v>16</v>
      </c>
      <c r="B85" s="109"/>
      <c r="C85" s="17">
        <f>+C75-C80</f>
        <v>46520</v>
      </c>
      <c r="D85" s="17">
        <f>+D75-D80</f>
        <v>-895</v>
      </c>
      <c r="E85" s="18">
        <f t="shared" si="2"/>
        <v>-47415</v>
      </c>
      <c r="F85" s="1"/>
      <c r="G85" s="1"/>
      <c r="H85" s="1"/>
      <c r="I85" s="1"/>
    </row>
    <row r="86" spans="1:9" ht="14.25" thickTop="1" thickBot="1" x14ac:dyDescent="0.2">
      <c r="A86" s="98" t="s">
        <v>17</v>
      </c>
      <c r="B86" s="99"/>
      <c r="C86" s="17">
        <f>+C71+C74+C85</f>
        <v>1875</v>
      </c>
      <c r="D86" s="17">
        <f>+D71+D74+D85</f>
        <v>3376</v>
      </c>
      <c r="E86" s="18">
        <f t="shared" si="2"/>
        <v>1501</v>
      </c>
      <c r="F86" s="1"/>
      <c r="G86" s="1"/>
      <c r="H86" s="1"/>
      <c r="I86" s="1"/>
    </row>
    <row r="87" spans="1:9" ht="14.25" thickTop="1" thickBot="1" x14ac:dyDescent="0.2">
      <c r="A87" s="8" t="s">
        <v>18</v>
      </c>
      <c r="B87" s="9"/>
      <c r="C87" s="4">
        <v>39265</v>
      </c>
      <c r="D87" s="4">
        <f>C88</f>
        <v>41140</v>
      </c>
      <c r="E87" s="42">
        <f t="shared" si="2"/>
        <v>1875</v>
      </c>
      <c r="F87" s="1"/>
      <c r="G87" s="1"/>
      <c r="H87" s="1"/>
      <c r="I87" s="1"/>
    </row>
    <row r="88" spans="1:9" ht="13.5" thickBot="1" x14ac:dyDescent="0.2">
      <c r="A88" s="92" t="s">
        <v>19</v>
      </c>
      <c r="B88" s="93"/>
      <c r="C88" s="4">
        <f>C86+C87</f>
        <v>41140</v>
      </c>
      <c r="D88" s="4">
        <f>D86+D87</f>
        <v>44516</v>
      </c>
      <c r="E88" s="5">
        <f t="shared" si="2"/>
        <v>3376</v>
      </c>
      <c r="F88" s="1"/>
      <c r="G88" s="1"/>
      <c r="H88" s="1"/>
      <c r="I88" s="1"/>
    </row>
    <row r="89" spans="1:9" x14ac:dyDescent="0.15">
      <c r="A89" s="1" t="s">
        <v>23</v>
      </c>
      <c r="B89" s="1"/>
      <c r="C89" s="1"/>
      <c r="D89" s="1"/>
      <c r="E89" s="1"/>
      <c r="F89" s="1"/>
      <c r="G89" s="1"/>
      <c r="H89" s="1"/>
      <c r="I89" s="1"/>
    </row>
    <row r="90" spans="1:9" x14ac:dyDescent="0.15">
      <c r="A90" s="1"/>
      <c r="B90" s="1" t="s">
        <v>56</v>
      </c>
      <c r="C90" s="1" t="s">
        <v>58</v>
      </c>
      <c r="D90" s="1"/>
      <c r="E90" s="1"/>
      <c r="F90" s="1"/>
      <c r="G90" s="1"/>
      <c r="H90" s="1"/>
      <c r="I90" s="1"/>
    </row>
    <row r="91" spans="1:9" x14ac:dyDescent="0.15">
      <c r="A91" s="1"/>
      <c r="B91" s="68"/>
      <c r="C91" s="1"/>
      <c r="D91" s="1"/>
      <c r="E91" s="1"/>
      <c r="F91" s="1"/>
      <c r="G91" s="1"/>
      <c r="H91" s="1"/>
      <c r="I91" s="1"/>
    </row>
    <row r="92" spans="1:9" x14ac:dyDescent="0.15">
      <c r="A92" s="1"/>
      <c r="D92" s="1"/>
      <c r="E92" s="1"/>
      <c r="F92" s="1"/>
      <c r="G92" s="1"/>
      <c r="H92" s="1"/>
      <c r="I92" s="1"/>
    </row>
    <row r="93" spans="1:9" x14ac:dyDescent="0.15">
      <c r="A93" s="1"/>
      <c r="B93" s="1" t="s">
        <v>53</v>
      </c>
      <c r="C93" s="1" t="s">
        <v>49</v>
      </c>
      <c r="D93" s="1"/>
      <c r="E93" s="1"/>
      <c r="F93" s="1"/>
      <c r="G93" s="1"/>
      <c r="H93" s="1"/>
      <c r="I93" s="1"/>
    </row>
    <row r="94" spans="1:9" x14ac:dyDescent="0.15">
      <c r="A94" s="1"/>
      <c r="B94" s="1"/>
      <c r="C94" s="1" t="s">
        <v>57</v>
      </c>
      <c r="D94" s="1"/>
      <c r="E94" s="1"/>
      <c r="F94" s="1"/>
      <c r="G94" s="1"/>
      <c r="H94" s="1"/>
      <c r="I94" s="1"/>
    </row>
    <row r="95" spans="1:9" x14ac:dyDescent="0.1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15">
      <c r="A96" s="1"/>
      <c r="B96" s="81" t="s">
        <v>54</v>
      </c>
      <c r="C96" s="84">
        <f>(D88/(D66/12))</f>
        <v>1.0538888132623891</v>
      </c>
      <c r="D96" s="84"/>
      <c r="E96" s="84"/>
      <c r="F96" s="1"/>
      <c r="G96" s="1"/>
      <c r="H96" s="1"/>
      <c r="I96" s="1"/>
    </row>
    <row r="97" spans="1:9" x14ac:dyDescent="0.15">
      <c r="A97" s="1"/>
      <c r="B97" s="1"/>
      <c r="C97" s="1"/>
      <c r="D97" s="1"/>
      <c r="E97" s="1"/>
      <c r="F97" s="1"/>
      <c r="G97" s="1"/>
      <c r="H97" s="1"/>
      <c r="I97" s="1"/>
    </row>
    <row r="98" spans="1:9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1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6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3.5" thickBot="1" x14ac:dyDescent="0.2">
      <c r="A103" s="78" t="s">
        <v>28</v>
      </c>
      <c r="B103" s="79" t="s">
        <v>27</v>
      </c>
      <c r="C103" s="1"/>
      <c r="D103" s="1"/>
      <c r="E103" s="1"/>
      <c r="F103" s="1"/>
      <c r="G103" s="89" t="s">
        <v>29</v>
      </c>
      <c r="H103" s="89"/>
      <c r="I103" s="89"/>
    </row>
    <row r="104" spans="1:9" ht="12.75" customHeight="1" x14ac:dyDescent="0.15">
      <c r="A104" s="85"/>
      <c r="B104" s="86"/>
      <c r="C104" s="101" t="s">
        <v>73</v>
      </c>
      <c r="D104" s="103" t="s">
        <v>69</v>
      </c>
      <c r="E104" s="105" t="s">
        <v>48</v>
      </c>
      <c r="F104" s="1"/>
      <c r="G104" s="101" t="s">
        <v>73</v>
      </c>
      <c r="H104" s="103" t="s">
        <v>69</v>
      </c>
      <c r="I104" s="105" t="s">
        <v>48</v>
      </c>
    </row>
    <row r="105" spans="1:9" ht="13.5" customHeight="1" thickBot="1" x14ac:dyDescent="0.2">
      <c r="A105" s="87"/>
      <c r="B105" s="88"/>
      <c r="C105" s="102"/>
      <c r="D105" s="104" t="s">
        <v>0</v>
      </c>
      <c r="E105" s="106"/>
      <c r="F105" s="1"/>
      <c r="G105" s="102"/>
      <c r="H105" s="104" t="s">
        <v>0</v>
      </c>
      <c r="I105" s="106"/>
    </row>
    <row r="106" spans="1:9" ht="13.5" thickBot="1" x14ac:dyDescent="0.2">
      <c r="A106" s="92" t="s">
        <v>1</v>
      </c>
      <c r="B106" s="93"/>
      <c r="C106" s="43">
        <v>145352</v>
      </c>
      <c r="D106" s="43">
        <v>143861</v>
      </c>
      <c r="E106" s="44">
        <f t="shared" ref="E106:E126" si="3">D106-C106</f>
        <v>-1491</v>
      </c>
      <c r="F106" s="45"/>
      <c r="G106" s="46">
        <v>35829</v>
      </c>
      <c r="H106" s="43">
        <v>40405</v>
      </c>
      <c r="I106" s="44">
        <f t="shared" ref="I106:I126" si="4">H106-G106</f>
        <v>4576</v>
      </c>
    </row>
    <row r="107" spans="1:9" x14ac:dyDescent="0.15">
      <c r="A107" s="96" t="s">
        <v>2</v>
      </c>
      <c r="B107" s="97"/>
      <c r="C107" s="6">
        <f>SUM(C108:C111)</f>
        <v>142333</v>
      </c>
      <c r="D107" s="6">
        <f>SUM(D108:D111)</f>
        <v>139666</v>
      </c>
      <c r="E107" s="7">
        <f t="shared" si="3"/>
        <v>-2667</v>
      </c>
      <c r="F107" s="45"/>
      <c r="G107" s="47">
        <f>SUM(G108:G111)</f>
        <v>34337</v>
      </c>
      <c r="H107" s="6">
        <f>SUM(H108:H111)</f>
        <v>38361</v>
      </c>
      <c r="I107" s="7">
        <f t="shared" si="4"/>
        <v>4024</v>
      </c>
    </row>
    <row r="108" spans="1:9" x14ac:dyDescent="0.15">
      <c r="A108" s="8"/>
      <c r="B108" s="9" t="s">
        <v>3</v>
      </c>
      <c r="C108" s="20">
        <v>105140</v>
      </c>
      <c r="D108" s="20">
        <v>100096</v>
      </c>
      <c r="E108" s="11">
        <f t="shared" si="3"/>
        <v>-5044</v>
      </c>
      <c r="F108" s="45"/>
      <c r="G108" s="48">
        <v>27792</v>
      </c>
      <c r="H108" s="20">
        <v>28726</v>
      </c>
      <c r="I108" s="11">
        <f t="shared" si="4"/>
        <v>934</v>
      </c>
    </row>
    <row r="109" spans="1:9" x14ac:dyDescent="0.15">
      <c r="A109" s="8"/>
      <c r="B109" s="12" t="s">
        <v>4</v>
      </c>
      <c r="C109" s="10">
        <v>19468</v>
      </c>
      <c r="D109" s="10">
        <v>18011</v>
      </c>
      <c r="E109" s="13">
        <f t="shared" si="3"/>
        <v>-1457</v>
      </c>
      <c r="F109" s="45"/>
      <c r="G109" s="49">
        <v>3628</v>
      </c>
      <c r="H109" s="10">
        <v>3330</v>
      </c>
      <c r="I109" s="13">
        <f t="shared" si="4"/>
        <v>-298</v>
      </c>
    </row>
    <row r="110" spans="1:9" x14ac:dyDescent="0.15">
      <c r="A110" s="8"/>
      <c r="B110" s="12" t="s">
        <v>5</v>
      </c>
      <c r="C110" s="10">
        <v>17675</v>
      </c>
      <c r="D110" s="10">
        <v>21509</v>
      </c>
      <c r="E110" s="13">
        <f t="shared" si="3"/>
        <v>3834</v>
      </c>
      <c r="F110" s="45"/>
      <c r="G110" s="49">
        <v>2797</v>
      </c>
      <c r="H110" s="10">
        <v>6305</v>
      </c>
      <c r="I110" s="13">
        <f t="shared" si="4"/>
        <v>3508</v>
      </c>
    </row>
    <row r="111" spans="1:9" ht="13.5" thickBot="1" x14ac:dyDescent="0.2">
      <c r="A111" s="8"/>
      <c r="B111" s="14" t="s">
        <v>6</v>
      </c>
      <c r="C111" s="41">
        <v>50</v>
      </c>
      <c r="D111" s="41">
        <v>50</v>
      </c>
      <c r="E111" s="16">
        <f t="shared" si="3"/>
        <v>0</v>
      </c>
      <c r="F111" s="45"/>
      <c r="G111" s="50">
        <v>120</v>
      </c>
      <c r="H111" s="41">
        <v>0</v>
      </c>
      <c r="I111" s="16">
        <f t="shared" si="4"/>
        <v>-120</v>
      </c>
    </row>
    <row r="112" spans="1:9" ht="13.5" thickBot="1" x14ac:dyDescent="0.2">
      <c r="A112" s="94" t="s">
        <v>7</v>
      </c>
      <c r="B112" s="95"/>
      <c r="C112" s="17">
        <f>+C106-C107</f>
        <v>3019</v>
      </c>
      <c r="D112" s="17">
        <f>+D106-D107</f>
        <v>4195</v>
      </c>
      <c r="E112" s="18">
        <f t="shared" si="3"/>
        <v>1176</v>
      </c>
      <c r="F112" s="45"/>
      <c r="G112" s="51">
        <f>+G106-G107</f>
        <v>1492</v>
      </c>
      <c r="H112" s="17">
        <f>+H106-H107</f>
        <v>2044</v>
      </c>
      <c r="I112" s="18">
        <f t="shared" si="4"/>
        <v>552</v>
      </c>
    </row>
    <row r="113" spans="1:9" ht="14.25" thickTop="1" thickBot="1" x14ac:dyDescent="0.2">
      <c r="A113" s="90" t="s">
        <v>8</v>
      </c>
      <c r="B113" s="91"/>
      <c r="C113" s="4">
        <v>0</v>
      </c>
      <c r="D113" s="4">
        <v>0</v>
      </c>
      <c r="E113" s="5">
        <f t="shared" si="3"/>
        <v>0</v>
      </c>
      <c r="F113" s="45"/>
      <c r="G113" s="52">
        <v>0</v>
      </c>
      <c r="H113" s="4">
        <v>0</v>
      </c>
      <c r="I113" s="5">
        <f t="shared" si="4"/>
        <v>0</v>
      </c>
    </row>
    <row r="114" spans="1:9" ht="13.5" thickBot="1" x14ac:dyDescent="0.2">
      <c r="A114" s="92" t="s">
        <v>9</v>
      </c>
      <c r="B114" s="93"/>
      <c r="C114" s="4">
        <v>741</v>
      </c>
      <c r="D114" s="4">
        <v>741</v>
      </c>
      <c r="E114" s="5">
        <f t="shared" si="3"/>
        <v>0</v>
      </c>
      <c r="F114" s="45"/>
      <c r="G114" s="53">
        <v>664</v>
      </c>
      <c r="H114" s="54">
        <v>664</v>
      </c>
      <c r="I114" s="5">
        <f t="shared" si="4"/>
        <v>0</v>
      </c>
    </row>
    <row r="115" spans="1:9" ht="13.5" thickBot="1" x14ac:dyDescent="0.2">
      <c r="A115" s="94" t="s">
        <v>10</v>
      </c>
      <c r="B115" s="95"/>
      <c r="C115" s="17">
        <f>+C113-C114</f>
        <v>-741</v>
      </c>
      <c r="D115" s="17">
        <f>+D113-D114</f>
        <v>-741</v>
      </c>
      <c r="E115" s="18">
        <f t="shared" si="3"/>
        <v>0</v>
      </c>
      <c r="F115" s="45"/>
      <c r="G115" s="55">
        <f>+G113-G114</f>
        <v>-664</v>
      </c>
      <c r="H115" s="56">
        <f>+H113-H114</f>
        <v>-664</v>
      </c>
      <c r="I115" s="18">
        <f t="shared" si="4"/>
        <v>0</v>
      </c>
    </row>
    <row r="116" spans="1:9" ht="13.5" thickTop="1" x14ac:dyDescent="0.15">
      <c r="A116" s="96" t="s">
        <v>11</v>
      </c>
      <c r="B116" s="97"/>
      <c r="C116" s="6">
        <f>SUM(C117:C118)</f>
        <v>0</v>
      </c>
      <c r="D116" s="6">
        <f>SUM(D117:D118)</f>
        <v>0</v>
      </c>
      <c r="E116" s="7">
        <f t="shared" si="3"/>
        <v>0</v>
      </c>
      <c r="F116" s="45"/>
      <c r="G116" s="57">
        <f>SUM(G117:G118)</f>
        <v>0</v>
      </c>
      <c r="H116" s="58">
        <f>SUM(H117:H118)</f>
        <v>0</v>
      </c>
      <c r="I116" s="7">
        <f t="shared" si="4"/>
        <v>0</v>
      </c>
    </row>
    <row r="117" spans="1:9" x14ac:dyDescent="0.15">
      <c r="A117" s="8"/>
      <c r="B117" s="12" t="s">
        <v>31</v>
      </c>
      <c r="C117" s="10">
        <v>0</v>
      </c>
      <c r="D117" s="10">
        <v>0</v>
      </c>
      <c r="E117" s="13">
        <f t="shared" si="3"/>
        <v>0</v>
      </c>
      <c r="F117" s="45"/>
      <c r="G117" s="59">
        <v>0</v>
      </c>
      <c r="H117" s="60">
        <v>0</v>
      </c>
      <c r="I117" s="13">
        <f t="shared" si="4"/>
        <v>0</v>
      </c>
    </row>
    <row r="118" spans="1:9" ht="13.5" thickBot="1" x14ac:dyDescent="0.2">
      <c r="A118" s="8"/>
      <c r="B118" s="9" t="s">
        <v>12</v>
      </c>
      <c r="C118" s="20">
        <v>0</v>
      </c>
      <c r="D118" s="20">
        <v>0</v>
      </c>
      <c r="E118" s="11">
        <f t="shared" si="3"/>
        <v>0</v>
      </c>
      <c r="F118" s="45"/>
      <c r="G118" s="61">
        <v>0</v>
      </c>
      <c r="H118" s="62">
        <v>0</v>
      </c>
      <c r="I118" s="11">
        <f t="shared" si="4"/>
        <v>0</v>
      </c>
    </row>
    <row r="119" spans="1:9" x14ac:dyDescent="0.15">
      <c r="A119" s="96" t="s">
        <v>13</v>
      </c>
      <c r="B119" s="97"/>
      <c r="C119" s="6">
        <f>SUM(C120:C122)</f>
        <v>249</v>
      </c>
      <c r="D119" s="6">
        <f>SUM(D120:D122)</f>
        <v>249</v>
      </c>
      <c r="E119" s="7">
        <f t="shared" si="3"/>
        <v>0</v>
      </c>
      <c r="F119" s="45"/>
      <c r="G119" s="57">
        <f>SUM(G120:G122)</f>
        <v>83</v>
      </c>
      <c r="H119" s="58">
        <f>SUM(H120:H122)</f>
        <v>83</v>
      </c>
      <c r="I119" s="7">
        <f t="shared" si="4"/>
        <v>0</v>
      </c>
    </row>
    <row r="120" spans="1:9" x14ac:dyDescent="0.15">
      <c r="A120" s="8"/>
      <c r="B120" s="9" t="s">
        <v>14</v>
      </c>
      <c r="C120" s="20">
        <v>0</v>
      </c>
      <c r="D120" s="20">
        <v>0</v>
      </c>
      <c r="E120" s="11">
        <f t="shared" si="3"/>
        <v>0</v>
      </c>
      <c r="F120" s="45"/>
      <c r="G120" s="61">
        <v>0</v>
      </c>
      <c r="H120" s="62">
        <v>0</v>
      </c>
      <c r="I120" s="11">
        <f t="shared" si="4"/>
        <v>0</v>
      </c>
    </row>
    <row r="121" spans="1:9" x14ac:dyDescent="0.15">
      <c r="A121" s="8"/>
      <c r="B121" s="9" t="s">
        <v>42</v>
      </c>
      <c r="C121" s="20">
        <v>249</v>
      </c>
      <c r="D121" s="20">
        <v>249</v>
      </c>
      <c r="E121" s="11">
        <f t="shared" si="3"/>
        <v>0</v>
      </c>
      <c r="F121" s="45"/>
      <c r="G121" s="61">
        <v>83</v>
      </c>
      <c r="H121" s="62">
        <v>83</v>
      </c>
      <c r="I121" s="11">
        <f t="shared" si="4"/>
        <v>0</v>
      </c>
    </row>
    <row r="122" spans="1:9" ht="13.5" thickBot="1" x14ac:dyDescent="0.2">
      <c r="A122" s="8"/>
      <c r="B122" s="14" t="s">
        <v>32</v>
      </c>
      <c r="C122" s="15">
        <v>0</v>
      </c>
      <c r="D122" s="15">
        <v>0</v>
      </c>
      <c r="E122" s="16">
        <f t="shared" si="3"/>
        <v>0</v>
      </c>
      <c r="F122" s="63"/>
      <c r="G122" s="64">
        <v>0</v>
      </c>
      <c r="H122" s="65">
        <v>0</v>
      </c>
      <c r="I122" s="16">
        <f t="shared" si="4"/>
        <v>0</v>
      </c>
    </row>
    <row r="123" spans="1:9" ht="13.5" thickBot="1" x14ac:dyDescent="0.2">
      <c r="A123" s="94" t="s">
        <v>16</v>
      </c>
      <c r="B123" s="95"/>
      <c r="C123" s="17">
        <f>+C116-C119</f>
        <v>-249</v>
      </c>
      <c r="D123" s="17">
        <f>+D116-D119</f>
        <v>-249</v>
      </c>
      <c r="E123" s="18">
        <f t="shared" si="3"/>
        <v>0</v>
      </c>
      <c r="F123" s="45"/>
      <c r="G123" s="55">
        <f>+G116-G119</f>
        <v>-83</v>
      </c>
      <c r="H123" s="56">
        <f>+H116-H119</f>
        <v>-83</v>
      </c>
      <c r="I123" s="18">
        <f t="shared" si="4"/>
        <v>0</v>
      </c>
    </row>
    <row r="124" spans="1:9" ht="14.25" thickTop="1" thickBot="1" x14ac:dyDescent="0.2">
      <c r="A124" s="98" t="s">
        <v>17</v>
      </c>
      <c r="B124" s="99"/>
      <c r="C124" s="17">
        <f>+C112+C115+C123</f>
        <v>2029</v>
      </c>
      <c r="D124" s="17">
        <f>+D112+D115+D123</f>
        <v>3205</v>
      </c>
      <c r="E124" s="18">
        <f t="shared" si="3"/>
        <v>1176</v>
      </c>
      <c r="F124" s="45"/>
      <c r="G124" s="55">
        <f>+G112+G115+G123</f>
        <v>745</v>
      </c>
      <c r="H124" s="56">
        <f>+H112+H115+H123</f>
        <v>1297</v>
      </c>
      <c r="I124" s="18">
        <f t="shared" si="4"/>
        <v>552</v>
      </c>
    </row>
    <row r="125" spans="1:9" ht="14.25" thickTop="1" thickBot="1" x14ac:dyDescent="0.2">
      <c r="A125" s="90" t="s">
        <v>18</v>
      </c>
      <c r="B125" s="91"/>
      <c r="C125" s="4">
        <v>45453</v>
      </c>
      <c r="D125" s="4">
        <f>C126</f>
        <v>47482</v>
      </c>
      <c r="E125" s="5">
        <f t="shared" si="3"/>
        <v>2029</v>
      </c>
      <c r="F125" s="45"/>
      <c r="G125" s="53">
        <v>25922</v>
      </c>
      <c r="H125" s="66">
        <f>G126</f>
        <v>26667</v>
      </c>
      <c r="I125" s="5">
        <f t="shared" si="4"/>
        <v>745</v>
      </c>
    </row>
    <row r="126" spans="1:9" ht="13.5" thickBot="1" x14ac:dyDescent="0.2">
      <c r="A126" s="92" t="s">
        <v>19</v>
      </c>
      <c r="B126" s="93"/>
      <c r="C126" s="4">
        <f>C124+C125</f>
        <v>47482</v>
      </c>
      <c r="D126" s="66">
        <f>D124+D125</f>
        <v>50687</v>
      </c>
      <c r="E126" s="5">
        <f t="shared" si="3"/>
        <v>3205</v>
      </c>
      <c r="F126" s="45"/>
      <c r="G126" s="46">
        <f>G124+G125</f>
        <v>26667</v>
      </c>
      <c r="H126" s="67">
        <f>H124+H125</f>
        <v>27964</v>
      </c>
      <c r="I126" s="5">
        <f t="shared" si="4"/>
        <v>1297</v>
      </c>
    </row>
    <row r="127" spans="1:9" x14ac:dyDescent="0.15">
      <c r="A127" s="1" t="s">
        <v>23</v>
      </c>
      <c r="B127" s="1"/>
      <c r="C127" s="1"/>
      <c r="D127" s="1"/>
      <c r="E127" s="1"/>
      <c r="F127" s="1"/>
      <c r="G127" s="1"/>
      <c r="H127" s="1"/>
      <c r="I127" s="1"/>
    </row>
    <row r="128" spans="1:9" x14ac:dyDescent="0.15">
      <c r="A128" s="1"/>
      <c r="B128" s="1" t="s">
        <v>44</v>
      </c>
      <c r="C128" s="1" t="s">
        <v>59</v>
      </c>
      <c r="D128" s="1"/>
      <c r="E128" s="1"/>
      <c r="F128" s="1"/>
      <c r="G128" s="1"/>
      <c r="H128" s="1"/>
      <c r="I128" s="1"/>
    </row>
    <row r="129" spans="1:9" x14ac:dyDescent="0.15">
      <c r="A129" s="1"/>
      <c r="B129" s="1" t="s">
        <v>53</v>
      </c>
      <c r="C129" s="1" t="s">
        <v>60</v>
      </c>
      <c r="D129" s="1"/>
      <c r="E129" s="1"/>
      <c r="F129" s="1"/>
      <c r="G129" s="1"/>
      <c r="H129" s="1"/>
      <c r="I129" s="1"/>
    </row>
    <row r="130" spans="1:9" x14ac:dyDescent="0.15">
      <c r="A130" s="1"/>
      <c r="B130" s="1"/>
      <c r="C130" s="1" t="s">
        <v>61</v>
      </c>
      <c r="D130" s="1"/>
      <c r="E130" s="1"/>
      <c r="F130" s="1"/>
      <c r="G130" s="1"/>
      <c r="H130" s="1"/>
      <c r="I130" s="1"/>
    </row>
    <row r="131" spans="1:9" x14ac:dyDescent="0.15">
      <c r="A131" s="1"/>
      <c r="B131" s="81" t="s">
        <v>54</v>
      </c>
      <c r="C131" s="110">
        <f>(D126/(D107/12))</f>
        <v>4.3549897612876434</v>
      </c>
      <c r="D131" s="110"/>
      <c r="E131" s="110"/>
      <c r="F131" s="68"/>
      <c r="G131" s="100">
        <f>(H126/(H107/12))</f>
        <v>8.7476343161022907</v>
      </c>
      <c r="H131" s="100"/>
      <c r="I131" s="100"/>
    </row>
    <row r="132" spans="1:9" x14ac:dyDescent="0.15">
      <c r="A132" s="1"/>
      <c r="B132" s="1"/>
      <c r="C132" s="1"/>
      <c r="D132" s="68"/>
      <c r="E132" s="68"/>
      <c r="F132" s="68"/>
      <c r="G132" s="68"/>
      <c r="H132" s="1"/>
      <c r="I132" s="1"/>
    </row>
    <row r="133" spans="1:9" x14ac:dyDescent="0.1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3.5" thickBot="1" x14ac:dyDescent="0.2">
      <c r="A134" s="78" t="s">
        <v>28</v>
      </c>
      <c r="B134" s="79" t="s">
        <v>22</v>
      </c>
      <c r="C134" s="1"/>
      <c r="D134" s="1"/>
      <c r="E134" s="1"/>
      <c r="F134" s="1"/>
      <c r="G134" s="89" t="s">
        <v>30</v>
      </c>
      <c r="H134" s="89"/>
      <c r="I134" s="89"/>
    </row>
    <row r="135" spans="1:9" ht="12.75" customHeight="1" x14ac:dyDescent="0.15">
      <c r="A135" s="107"/>
      <c r="B135" s="108"/>
      <c r="C135" s="101" t="s">
        <v>73</v>
      </c>
      <c r="D135" s="103" t="s">
        <v>69</v>
      </c>
      <c r="E135" s="105" t="s">
        <v>48</v>
      </c>
      <c r="F135" s="1"/>
      <c r="G135" s="101" t="s">
        <v>73</v>
      </c>
      <c r="H135" s="103" t="s">
        <v>69</v>
      </c>
      <c r="I135" s="105" t="s">
        <v>48</v>
      </c>
    </row>
    <row r="136" spans="1:9" ht="13.5" customHeight="1" thickBot="1" x14ac:dyDescent="0.2">
      <c r="A136" s="69"/>
      <c r="B136" s="70"/>
      <c r="C136" s="102"/>
      <c r="D136" s="104" t="s">
        <v>0</v>
      </c>
      <c r="E136" s="106"/>
      <c r="F136" s="1"/>
      <c r="G136" s="102"/>
      <c r="H136" s="104" t="s">
        <v>0</v>
      </c>
      <c r="I136" s="106"/>
    </row>
    <row r="137" spans="1:9" ht="12.75" customHeight="1" thickBot="1" x14ac:dyDescent="0.2">
      <c r="A137" s="92" t="s">
        <v>1</v>
      </c>
      <c r="B137" s="93"/>
      <c r="C137" s="4">
        <v>38229</v>
      </c>
      <c r="D137" s="4">
        <v>42675</v>
      </c>
      <c r="E137" s="5">
        <f t="shared" ref="E137:E158" si="5">D137-C137</f>
        <v>4446</v>
      </c>
      <c r="F137" s="45"/>
      <c r="G137" s="53">
        <v>92541</v>
      </c>
      <c r="H137" s="66">
        <v>90377</v>
      </c>
      <c r="I137" s="5">
        <f t="shared" ref="I137:I158" si="6">H137-G137</f>
        <v>-2164</v>
      </c>
    </row>
    <row r="138" spans="1:9" ht="13.5" customHeight="1" x14ac:dyDescent="0.15">
      <c r="A138" s="96" t="s">
        <v>2</v>
      </c>
      <c r="B138" s="97"/>
      <c r="C138" s="6">
        <f>SUM(C139:C142)</f>
        <v>30030</v>
      </c>
      <c r="D138" s="6">
        <f>SUM(D139:D142)</f>
        <v>34686</v>
      </c>
      <c r="E138" s="7">
        <f t="shared" si="5"/>
        <v>4656</v>
      </c>
      <c r="F138" s="45"/>
      <c r="G138" s="57">
        <f>SUM(G139:G142)</f>
        <v>91600</v>
      </c>
      <c r="H138" s="58">
        <f>SUM(H139:H142)</f>
        <v>86224</v>
      </c>
      <c r="I138" s="7">
        <f t="shared" si="6"/>
        <v>-5376</v>
      </c>
    </row>
    <row r="139" spans="1:9" x14ac:dyDescent="0.15">
      <c r="A139" s="8"/>
      <c r="B139" s="9" t="s">
        <v>3</v>
      </c>
      <c r="C139" s="20">
        <v>27079</v>
      </c>
      <c r="D139" s="20">
        <v>31064</v>
      </c>
      <c r="E139" s="11">
        <f t="shared" si="5"/>
        <v>3985</v>
      </c>
      <c r="F139" s="45"/>
      <c r="G139" s="61">
        <v>73232</v>
      </c>
      <c r="H139" s="62">
        <v>67374</v>
      </c>
      <c r="I139" s="11">
        <f t="shared" si="6"/>
        <v>-5858</v>
      </c>
    </row>
    <row r="140" spans="1:9" x14ac:dyDescent="0.15">
      <c r="A140" s="8"/>
      <c r="B140" s="12" t="s">
        <v>41</v>
      </c>
      <c r="C140" s="10">
        <v>420</v>
      </c>
      <c r="D140" s="10">
        <v>320</v>
      </c>
      <c r="E140" s="13">
        <f t="shared" si="5"/>
        <v>-100</v>
      </c>
      <c r="F140" s="45"/>
      <c r="G140" s="59">
        <v>569</v>
      </c>
      <c r="H140" s="60">
        <v>599</v>
      </c>
      <c r="I140" s="13">
        <f t="shared" si="6"/>
        <v>30</v>
      </c>
    </row>
    <row r="141" spans="1:9" x14ac:dyDescent="0.15">
      <c r="A141" s="8"/>
      <c r="B141" s="12" t="s">
        <v>5</v>
      </c>
      <c r="C141" s="10">
        <v>2521</v>
      </c>
      <c r="D141" s="10">
        <v>3302</v>
      </c>
      <c r="E141" s="13">
        <f t="shared" si="5"/>
        <v>781</v>
      </c>
      <c r="F141" s="45"/>
      <c r="G141" s="59">
        <v>17789</v>
      </c>
      <c r="H141" s="60">
        <v>18251</v>
      </c>
      <c r="I141" s="13">
        <f t="shared" si="6"/>
        <v>462</v>
      </c>
    </row>
    <row r="142" spans="1:9" ht="13.5" thickBot="1" x14ac:dyDescent="0.2">
      <c r="A142" s="8"/>
      <c r="B142" s="14" t="s">
        <v>6</v>
      </c>
      <c r="C142" s="41">
        <v>10</v>
      </c>
      <c r="D142" s="41">
        <v>0</v>
      </c>
      <c r="E142" s="16">
        <f t="shared" si="5"/>
        <v>-10</v>
      </c>
      <c r="F142" s="45"/>
      <c r="G142" s="64">
        <v>10</v>
      </c>
      <c r="H142" s="71">
        <v>0</v>
      </c>
      <c r="I142" s="16">
        <f t="shared" si="6"/>
        <v>-10</v>
      </c>
    </row>
    <row r="143" spans="1:9" ht="13.5" thickBot="1" x14ac:dyDescent="0.2">
      <c r="A143" s="94" t="s">
        <v>7</v>
      </c>
      <c r="B143" s="95"/>
      <c r="C143" s="17">
        <f>+C137-C138</f>
        <v>8199</v>
      </c>
      <c r="D143" s="17">
        <f>+D137-D138</f>
        <v>7989</v>
      </c>
      <c r="E143" s="18">
        <f t="shared" si="5"/>
        <v>-210</v>
      </c>
      <c r="F143" s="45"/>
      <c r="G143" s="55">
        <f>+G137-G138</f>
        <v>941</v>
      </c>
      <c r="H143" s="56">
        <f>+H137-H138</f>
        <v>4153</v>
      </c>
      <c r="I143" s="18">
        <f t="shared" si="6"/>
        <v>3212</v>
      </c>
    </row>
    <row r="144" spans="1:9" ht="14.25" thickTop="1" thickBot="1" x14ac:dyDescent="0.2">
      <c r="A144" s="90" t="s">
        <v>8</v>
      </c>
      <c r="B144" s="91"/>
      <c r="C144" s="4">
        <v>0</v>
      </c>
      <c r="D144" s="4">
        <v>0</v>
      </c>
      <c r="E144" s="5">
        <f t="shared" si="5"/>
        <v>0</v>
      </c>
      <c r="F144" s="45"/>
      <c r="G144" s="53">
        <v>0</v>
      </c>
      <c r="H144" s="66">
        <v>0</v>
      </c>
      <c r="I144" s="5">
        <f t="shared" si="6"/>
        <v>0</v>
      </c>
    </row>
    <row r="145" spans="1:9" ht="13.5" thickBot="1" x14ac:dyDescent="0.2">
      <c r="A145" s="92" t="s">
        <v>9</v>
      </c>
      <c r="B145" s="93"/>
      <c r="C145" s="4">
        <v>0</v>
      </c>
      <c r="D145" s="4">
        <v>0</v>
      </c>
      <c r="E145" s="5">
        <f t="shared" si="5"/>
        <v>0</v>
      </c>
      <c r="F145" s="45"/>
      <c r="G145" s="53">
        <v>0</v>
      </c>
      <c r="H145" s="66">
        <v>0</v>
      </c>
      <c r="I145" s="5">
        <f t="shared" si="6"/>
        <v>0</v>
      </c>
    </row>
    <row r="146" spans="1:9" ht="13.5" thickBot="1" x14ac:dyDescent="0.2">
      <c r="A146" s="94" t="s">
        <v>10</v>
      </c>
      <c r="B146" s="95"/>
      <c r="C146" s="17">
        <v>0</v>
      </c>
      <c r="D146" s="17">
        <v>0</v>
      </c>
      <c r="E146" s="18">
        <f t="shared" si="5"/>
        <v>0</v>
      </c>
      <c r="F146" s="45"/>
      <c r="G146" s="72">
        <v>0</v>
      </c>
      <c r="H146" s="56">
        <v>0</v>
      </c>
      <c r="I146" s="18">
        <f t="shared" si="6"/>
        <v>0</v>
      </c>
    </row>
    <row r="147" spans="1:9" ht="13.5" thickTop="1" x14ac:dyDescent="0.15">
      <c r="A147" s="96" t="s">
        <v>11</v>
      </c>
      <c r="B147" s="97"/>
      <c r="C147" s="6">
        <f>SUM(C148:C149)</f>
        <v>0</v>
      </c>
      <c r="D147" s="6">
        <f>SUM(D148:D149)</f>
        <v>0</v>
      </c>
      <c r="E147" s="7">
        <f t="shared" si="5"/>
        <v>0</v>
      </c>
      <c r="F147" s="45"/>
      <c r="G147" s="57">
        <f>SUM(G148:G149)</f>
        <v>0</v>
      </c>
      <c r="H147" s="73">
        <f>SUM(H148:H149)</f>
        <v>0</v>
      </c>
      <c r="I147" s="7">
        <f t="shared" si="6"/>
        <v>0</v>
      </c>
    </row>
    <row r="148" spans="1:9" x14ac:dyDescent="0.15">
      <c r="A148" s="8"/>
      <c r="B148" s="12" t="s">
        <v>62</v>
      </c>
      <c r="C148" s="10">
        <v>0</v>
      </c>
      <c r="D148" s="10">
        <v>0</v>
      </c>
      <c r="E148" s="13">
        <f t="shared" si="5"/>
        <v>0</v>
      </c>
      <c r="F148" s="45"/>
      <c r="G148" s="59">
        <v>0</v>
      </c>
      <c r="H148" s="60">
        <v>0</v>
      </c>
      <c r="I148" s="13">
        <f t="shared" si="6"/>
        <v>0</v>
      </c>
    </row>
    <row r="149" spans="1:9" ht="13.5" thickBot="1" x14ac:dyDescent="0.2">
      <c r="A149" s="8"/>
      <c r="B149" s="9" t="s">
        <v>12</v>
      </c>
      <c r="C149" s="20">
        <v>0</v>
      </c>
      <c r="D149" s="20">
        <v>0</v>
      </c>
      <c r="E149" s="11">
        <f t="shared" si="5"/>
        <v>0</v>
      </c>
      <c r="F149" s="45"/>
      <c r="G149" s="61">
        <v>0</v>
      </c>
      <c r="H149" s="62">
        <v>0</v>
      </c>
      <c r="I149" s="11">
        <f t="shared" si="6"/>
        <v>0</v>
      </c>
    </row>
    <row r="150" spans="1:9" x14ac:dyDescent="0.15">
      <c r="A150" s="96" t="s">
        <v>13</v>
      </c>
      <c r="B150" s="97"/>
      <c r="C150" s="6">
        <f>SUM(C151:C154)</f>
        <v>4000</v>
      </c>
      <c r="D150" s="6">
        <f>SUM(D151:D154)</f>
        <v>4000</v>
      </c>
      <c r="E150" s="7">
        <f t="shared" si="5"/>
        <v>0</v>
      </c>
      <c r="F150" s="45"/>
      <c r="G150" s="57">
        <f>SUM(G151:G154)</f>
        <v>249</v>
      </c>
      <c r="H150" s="58">
        <f>SUM(H151:H154)</f>
        <v>249</v>
      </c>
      <c r="I150" s="7">
        <f t="shared" si="6"/>
        <v>0</v>
      </c>
    </row>
    <row r="151" spans="1:9" x14ac:dyDescent="0.15">
      <c r="A151" s="8"/>
      <c r="B151" s="9" t="s">
        <v>14</v>
      </c>
      <c r="C151" s="20">
        <v>0</v>
      </c>
      <c r="D151" s="20">
        <v>0</v>
      </c>
      <c r="E151" s="11">
        <f t="shared" si="5"/>
        <v>0</v>
      </c>
      <c r="F151" s="45"/>
      <c r="G151" s="61">
        <v>0</v>
      </c>
      <c r="H151" s="62">
        <v>0</v>
      </c>
      <c r="I151" s="11">
        <f t="shared" si="6"/>
        <v>0</v>
      </c>
    </row>
    <row r="152" spans="1:9" x14ac:dyDescent="0.15">
      <c r="A152" s="8"/>
      <c r="B152" s="9" t="s">
        <v>42</v>
      </c>
      <c r="C152" s="20">
        <v>0</v>
      </c>
      <c r="D152" s="20">
        <v>0</v>
      </c>
      <c r="E152" s="11">
        <f t="shared" si="5"/>
        <v>0</v>
      </c>
      <c r="F152" s="45"/>
      <c r="G152" s="61">
        <v>249</v>
      </c>
      <c r="H152" s="62">
        <v>249</v>
      </c>
      <c r="I152" s="11">
        <f t="shared" si="6"/>
        <v>0</v>
      </c>
    </row>
    <row r="153" spans="1:9" x14ac:dyDescent="0.15">
      <c r="A153" s="8"/>
      <c r="B153" s="12" t="s">
        <v>43</v>
      </c>
      <c r="C153" s="24">
        <v>4000</v>
      </c>
      <c r="D153" s="24">
        <v>4000</v>
      </c>
      <c r="E153" s="13">
        <f t="shared" si="5"/>
        <v>0</v>
      </c>
      <c r="F153" s="45"/>
      <c r="G153" s="59">
        <v>0</v>
      </c>
      <c r="H153" s="74">
        <v>0</v>
      </c>
      <c r="I153" s="13">
        <f t="shared" si="6"/>
        <v>0</v>
      </c>
    </row>
    <row r="154" spans="1:9" ht="13.5" thickBot="1" x14ac:dyDescent="0.2">
      <c r="A154" s="8"/>
      <c r="B154" s="75" t="s">
        <v>32</v>
      </c>
      <c r="C154" s="41">
        <v>0</v>
      </c>
      <c r="D154" s="41">
        <v>0</v>
      </c>
      <c r="E154" s="16">
        <f t="shared" si="5"/>
        <v>0</v>
      </c>
      <c r="F154" s="45"/>
      <c r="G154" s="64">
        <v>0</v>
      </c>
      <c r="H154" s="71">
        <v>0</v>
      </c>
      <c r="I154" s="16">
        <f t="shared" si="6"/>
        <v>0</v>
      </c>
    </row>
    <row r="155" spans="1:9" ht="13.5" thickBot="1" x14ac:dyDescent="0.2">
      <c r="A155" s="94" t="s">
        <v>16</v>
      </c>
      <c r="B155" s="95"/>
      <c r="C155" s="17">
        <f>+C147-C150</f>
        <v>-4000</v>
      </c>
      <c r="D155" s="17">
        <f>+D147-D150</f>
        <v>-4000</v>
      </c>
      <c r="E155" s="18">
        <f t="shared" si="5"/>
        <v>0</v>
      </c>
      <c r="F155" s="45"/>
      <c r="G155" s="55">
        <f>+G147-G150</f>
        <v>-249</v>
      </c>
      <c r="H155" s="56">
        <f>+H147-H150</f>
        <v>-249</v>
      </c>
      <c r="I155" s="18">
        <f t="shared" si="6"/>
        <v>0</v>
      </c>
    </row>
    <row r="156" spans="1:9" ht="14.25" thickTop="1" thickBot="1" x14ac:dyDescent="0.2">
      <c r="A156" s="98" t="s">
        <v>17</v>
      </c>
      <c r="B156" s="99"/>
      <c r="C156" s="17">
        <f>+C143+C146+C155</f>
        <v>4199</v>
      </c>
      <c r="D156" s="17">
        <f>+D143+D146+D155</f>
        <v>3989</v>
      </c>
      <c r="E156" s="18">
        <f t="shared" si="5"/>
        <v>-210</v>
      </c>
      <c r="F156" s="45"/>
      <c r="G156" s="55">
        <f>+G143+G146+G155</f>
        <v>692</v>
      </c>
      <c r="H156" s="56">
        <f>+H143+H146+H155</f>
        <v>3904</v>
      </c>
      <c r="I156" s="18">
        <f t="shared" si="6"/>
        <v>3212</v>
      </c>
    </row>
    <row r="157" spans="1:9" ht="14.25" thickTop="1" thickBot="1" x14ac:dyDescent="0.2">
      <c r="A157" s="90" t="s">
        <v>18</v>
      </c>
      <c r="B157" s="91"/>
      <c r="C157" s="4">
        <v>53553</v>
      </c>
      <c r="D157" s="4">
        <f>C158</f>
        <v>57752</v>
      </c>
      <c r="E157" s="5">
        <f t="shared" si="5"/>
        <v>4199</v>
      </c>
      <c r="F157" s="45"/>
      <c r="G157" s="53">
        <v>39799</v>
      </c>
      <c r="H157" s="66">
        <f>G158</f>
        <v>40491</v>
      </c>
      <c r="I157" s="5">
        <f t="shared" si="6"/>
        <v>692</v>
      </c>
    </row>
    <row r="158" spans="1:9" ht="13.5" thickBot="1" x14ac:dyDescent="0.2">
      <c r="A158" s="92" t="s">
        <v>19</v>
      </c>
      <c r="B158" s="93"/>
      <c r="C158" s="53">
        <f>C156+C157</f>
        <v>57752</v>
      </c>
      <c r="D158" s="66">
        <f>D156+D157</f>
        <v>61741</v>
      </c>
      <c r="E158" s="5">
        <f t="shared" si="5"/>
        <v>3989</v>
      </c>
      <c r="F158" s="45"/>
      <c r="G158" s="53">
        <f>G156+G157</f>
        <v>40491</v>
      </c>
      <c r="H158" s="66">
        <f>H156+H157</f>
        <v>44395</v>
      </c>
      <c r="I158" s="5">
        <f t="shared" si="6"/>
        <v>3904</v>
      </c>
    </row>
    <row r="159" spans="1:9" x14ac:dyDescent="0.15">
      <c r="A159" s="1" t="s">
        <v>23</v>
      </c>
      <c r="B159" s="1"/>
      <c r="C159" s="1"/>
      <c r="D159" s="34"/>
      <c r="E159" s="1"/>
      <c r="F159" s="1"/>
      <c r="G159" s="1"/>
      <c r="H159" s="1"/>
      <c r="I159" s="1"/>
    </row>
    <row r="160" spans="1:9" x14ac:dyDescent="0.15">
      <c r="A160" s="1"/>
      <c r="B160" s="1" t="s">
        <v>63</v>
      </c>
      <c r="C160" s="1"/>
      <c r="D160" s="1"/>
      <c r="E160" s="1"/>
      <c r="F160" s="1"/>
      <c r="G160" s="1"/>
      <c r="H160" s="1"/>
      <c r="I160" s="1"/>
    </row>
    <row r="161" spans="1:9" x14ac:dyDescent="0.15">
      <c r="A161" s="1"/>
      <c r="B161" s="1" t="s">
        <v>53</v>
      </c>
      <c r="C161" s="1" t="s">
        <v>50</v>
      </c>
      <c r="D161" s="1"/>
      <c r="E161" s="1"/>
      <c r="F161" s="1"/>
      <c r="G161" s="1"/>
      <c r="H161" s="1"/>
      <c r="I161" s="1"/>
    </row>
    <row r="162" spans="1:9" x14ac:dyDescent="0.15">
      <c r="A162" s="1"/>
      <c r="B162" s="1"/>
      <c r="C162" s="1" t="s">
        <v>51</v>
      </c>
      <c r="D162" s="1"/>
      <c r="E162" s="1"/>
      <c r="F162" s="1"/>
      <c r="G162" s="1"/>
      <c r="H162" s="1"/>
      <c r="I162" s="1"/>
    </row>
    <row r="163" spans="1:9" x14ac:dyDescent="0.15">
      <c r="A163" s="1"/>
      <c r="B163" s="81" t="s">
        <v>54</v>
      </c>
      <c r="C163" s="82">
        <f>(D158/(D138/12))</f>
        <v>21.359972323127487</v>
      </c>
      <c r="D163" s="82"/>
      <c r="E163" s="82"/>
      <c r="F163" s="1"/>
      <c r="G163" s="83">
        <f>(H158/(H138/12))</f>
        <v>6.1785581740582671</v>
      </c>
      <c r="H163" s="83"/>
      <c r="I163" s="83"/>
    </row>
    <row r="164" spans="1:9" x14ac:dyDescent="0.1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1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1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1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1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1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1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1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1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1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1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1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1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1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1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1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1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1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1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1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1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1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1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1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1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1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1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1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1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1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1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1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1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1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1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1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1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1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1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1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1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1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1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1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1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1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1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1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1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1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1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1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1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1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1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1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1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1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1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1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1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1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1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1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1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1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1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1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1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1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1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1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1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1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1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1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1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1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1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1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1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1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1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1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1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1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1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1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1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1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1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1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1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1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1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1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15">
      <c r="A305" s="1"/>
      <c r="B305" s="1"/>
      <c r="C305" s="1"/>
      <c r="D305" s="1"/>
      <c r="E305" s="1"/>
      <c r="F305" s="1"/>
      <c r="G305" s="1"/>
      <c r="H305" s="1"/>
      <c r="I305" s="1"/>
    </row>
  </sheetData>
  <mergeCells count="74">
    <mergeCell ref="A24:B24"/>
    <mergeCell ref="A7:B8"/>
    <mergeCell ref="A10:B10"/>
    <mergeCell ref="A15:B15"/>
    <mergeCell ref="A16:B16"/>
    <mergeCell ref="A17:B17"/>
    <mergeCell ref="A18:B18"/>
    <mergeCell ref="A19:B19"/>
    <mergeCell ref="C7:C8"/>
    <mergeCell ref="D7:D8"/>
    <mergeCell ref="E7:E8"/>
    <mergeCell ref="A2:D2"/>
    <mergeCell ref="A9:B9"/>
    <mergeCell ref="A88:B88"/>
    <mergeCell ref="C96:E96"/>
    <mergeCell ref="A106:B106"/>
    <mergeCell ref="A112:B112"/>
    <mergeCell ref="I135:I136"/>
    <mergeCell ref="C135:C136"/>
    <mergeCell ref="D135:D136"/>
    <mergeCell ref="E135:E136"/>
    <mergeCell ref="G103:I103"/>
    <mergeCell ref="G104:G105"/>
    <mergeCell ref="H104:H105"/>
    <mergeCell ref="I104:I105"/>
    <mergeCell ref="C131:E131"/>
    <mergeCell ref="C63:C64"/>
    <mergeCell ref="D63:D64"/>
    <mergeCell ref="E63:E64"/>
    <mergeCell ref="C104:C105"/>
    <mergeCell ref="A145:B145"/>
    <mergeCell ref="A135:B135"/>
    <mergeCell ref="A137:B137"/>
    <mergeCell ref="A138:B138"/>
    <mergeCell ref="A143:B143"/>
    <mergeCell ref="A144:B144"/>
    <mergeCell ref="A65:B65"/>
    <mergeCell ref="A66:B66"/>
    <mergeCell ref="A107:B107"/>
    <mergeCell ref="A116:B116"/>
    <mergeCell ref="A119:B119"/>
    <mergeCell ref="A126:B126"/>
    <mergeCell ref="A71:B71"/>
    <mergeCell ref="A157:B157"/>
    <mergeCell ref="A125:B125"/>
    <mergeCell ref="G131:I131"/>
    <mergeCell ref="A158:B158"/>
    <mergeCell ref="A146:B146"/>
    <mergeCell ref="A147:B147"/>
    <mergeCell ref="A150:B150"/>
    <mergeCell ref="A155:B155"/>
    <mergeCell ref="A156:B156"/>
    <mergeCell ref="G135:G136"/>
    <mergeCell ref="H135:H136"/>
    <mergeCell ref="D104:D105"/>
    <mergeCell ref="E104:E105"/>
    <mergeCell ref="A85:B85"/>
    <mergeCell ref="A86:B86"/>
    <mergeCell ref="C163:E163"/>
    <mergeCell ref="G163:I163"/>
    <mergeCell ref="C34:E34"/>
    <mergeCell ref="A63:B64"/>
    <mergeCell ref="A104:B105"/>
    <mergeCell ref="G134:I134"/>
    <mergeCell ref="A72:B72"/>
    <mergeCell ref="A73:B73"/>
    <mergeCell ref="A74:B74"/>
    <mergeCell ref="A75:B75"/>
    <mergeCell ref="A80:B80"/>
    <mergeCell ref="A114:B114"/>
    <mergeCell ref="A115:B115"/>
    <mergeCell ref="A123:B123"/>
    <mergeCell ref="A124:B124"/>
    <mergeCell ref="A113:B113"/>
  </mergeCells>
  <phoneticPr fontId="1"/>
  <pageMargins left="0.82677165354330717" right="0.23622047244094491" top="0.47244094488188981" bottom="0.55118110236220474" header="0.31496062992125984" footer="0.35433070866141736"/>
  <pageSetup paperSize="9" firstPageNumber="46" orientation="portrait" useFirstPageNumber="1" r:id="rId1"/>
  <headerFooter>
    <oddFooter>&amp;C&amp;"ＭＳ Ｐ明朝,標準"&amp;12&amp;P</oddFooter>
  </headerFooter>
  <rowBreaks count="2" manualBreakCount="2">
    <brk id="58" max="8" man="1"/>
    <brk id="10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予算計画</vt:lpstr>
      <vt:lpstr>予算計画!Print_Area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sanouser</dc:creator>
  <cp:lastModifiedBy>さの ゆうあいらんど</cp:lastModifiedBy>
  <cp:lastPrinted>2024-03-15T01:57:24Z</cp:lastPrinted>
  <dcterms:created xsi:type="dcterms:W3CDTF">2012-02-21T04:10:36Z</dcterms:created>
  <dcterms:modified xsi:type="dcterms:W3CDTF">2024-03-15T23:58:37Z</dcterms:modified>
</cp:coreProperties>
</file>